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over" sheetId="1" r:id="rId1"/>
    <sheet name="Interview" sheetId="2" r:id="rId2"/>
    <sheet name="Ingest" sheetId="3" r:id="rId3"/>
    <sheet name="Data" sheetId="4" r:id="rId4"/>
    <sheet name="Calc" sheetId="5" r:id="rId5"/>
    <sheet name="Report" sheetId="6" r:id="rId6"/>
  </sheets>
  <calcPr calcId="124519" fullCalcOnLoad="1"/>
</workbook>
</file>

<file path=xl/sharedStrings.xml><?xml version="1.0" encoding="utf-8"?>
<sst xmlns="http://schemas.openxmlformats.org/spreadsheetml/2006/main" count="230" uniqueCount="173">
  <si>
    <r>
      <rPr>
        <b/>
        <sz val="13"/>
        <color rgb="FFFFFFFF"/>
        <rFont val="Consolas"/>
        <family val="2"/>
      </rPr>
      <t>ghg</t>
    </r>
    <r>
      <rPr>
        <b/>
        <sz val="13"/>
        <color rgb="FF57D3A4"/>
        <rFont val="Consolas"/>
        <family val="2"/>
      </rPr>
      <t>.</t>
    </r>
    <r>
      <rPr>
        <b/>
        <sz val="13"/>
        <color rgb="FFFFFFFF"/>
        <rFont val="Consolas"/>
        <family val="2"/>
      </rPr>
      <t>services</t>
    </r>
  </si>
  <si>
    <t>SAMPLE DATA · FICTIONAL · ILLUSTRATIVE</t>
  </si>
  <si>
    <t>Sample workbook</t>
  </si>
  <si>
    <t>Scope 3 · Category 7 · Employee commuting · FY2025 (fictional)</t>
  </si>
  <si>
    <t>THE EVIDENCE CHAIN, END TO END</t>
  </si>
  <si>
    <r>
      <rPr>
        <b/>
        <sz val="24"/>
        <color rgb="FF0A171E"/>
        <rFont val="Arial"/>
        <family val="2"/>
      </rPr>
      <t xml:space="preserve">Emissions data </t>
    </r>
    <r>
      <rPr>
        <b/>
        <i/>
        <sz val="24"/>
        <color rgb="FF0B7A55"/>
        <rFont val="Arial"/>
        <family val="2"/>
      </rPr>
      <t>you can trace.</t>
    </r>
  </si>
  <si>
    <t>A sample of how a number is built: interview, ingestion, calculation and report, each result tied to its activity · unit · factor · assumption · evidence.</t>
  </si>
  <si>
    <t>tCO2e · sample total, 3 respondents</t>
  </si>
  <si>
    <t>respondents in the sample</t>
  </si>
  <si>
    <t>records flagged for review</t>
  </si>
  <si>
    <t>Pre-pilot</t>
  </si>
  <si>
    <t>in development · not yet validated on real data</t>
  </si>
  <si>
    <t>CONTENTS</t>
  </si>
  <si>
    <t>Interview</t>
  </si>
  <si>
    <t>Scripted AI interview with one employee, and the fields extracted from the answers.</t>
  </si>
  <si>
    <t>Ingest</t>
  </si>
  <si>
    <t>Simulated ingestion of a fleet fuel sheet and a waybill: matching and flags for review (suggestions only).</t>
  </si>
  <si>
    <t>Data</t>
  </si>
  <si>
    <t>Structured record: value, unit, source (interview turn or assumption), status and validation.</t>
  </si>
  <si>
    <t>Calc</t>
  </si>
  <si>
    <t>Deterministic calculation with live formulas. No model is involved in the maths.</t>
  </si>
  <si>
    <t>Report</t>
  </si>
  <si>
    <t>Draft Category 7 summary for a sample of three respondents. Not extrapolated.</t>
  </si>
  <si>
    <t>HOW TO READ</t>
  </si>
  <si>
    <t>Blue: input taken from the interview record</t>
  </si>
  <si>
    <t>Blue on amber: assumption or illustrative factor. Review before use</t>
  </si>
  <si>
    <t>Black: formula. Every calculated number is a live Excel formula</t>
  </si>
  <si>
    <t>Method</t>
  </si>
  <si>
    <t>Category 7 uses the distance-based method described in the GHG Protocol Scope 3 Calculation Guidance: survey data (distance, days per week by mode, weeks per year) multiplied by an emission factor. Structured around the 15 categories of the currently published Scope 3 Standard. Not endorsed by the GHG Protocol.</t>
  </si>
  <si>
    <t>ABOUT ghg.services</t>
  </si>
  <si>
    <t>Our mission: make carbon accounting something companies can own. We are building a platform powered by AI and modern data technologies to help companies collect and analyse data, calculate emissions and prepare traceable reports, designed to reduce manual work and give companies control over the process, with expert support when needed.</t>
  </si>
  <si>
    <t>Stage</t>
  </si>
  <si>
    <t>Pre-pilot. In development, not yet validated on real data. Seeking pilot partners worldwide.</t>
  </si>
  <si>
    <t>Website</t>
  </si>
  <si>
    <t>ghg.services</t>
  </si>
  <si>
    <t>Contact</t>
  </si>
  <si>
    <t>welcome@ghg.services</t>
  </si>
  <si>
    <t>Team</t>
  </si>
  <si>
    <t>Maksim Irishkin, CEO · Vladimir Ageykin, CTO (co-founders)</t>
  </si>
  <si>
    <t>Scan to visit ghg.services. Become a pilot partner: welcome@ghg.services</t>
  </si>
  <si>
    <t>Disclaimer. This workbook uses a fictional organisation, simulated records and illustrative emission factors that are not published values. It is not a verified inventory, does not replace an independent verifier, auditor or legal advice, and must not be used for disclosure. ghg.services is in development and has not yet been validated on real data.</t>
  </si>
  <si>
    <t>Interview session log</t>
  </si>
  <si>
    <t>Session s_7f3a91 · chat · en · respondent EMP-0042 (pseudonymised) · module commuting.v1</t>
  </si>
  <si>
    <t>Msg</t>
  </si>
  <si>
    <t>Turn</t>
  </si>
  <si>
    <t>Speaker</t>
  </si>
  <si>
    <t>Message</t>
  </si>
  <si>
    <t>Extracted fields</t>
  </si>
  <si>
    <t>AI</t>
  </si>
  <si>
    <t>How do you usually get to work?</t>
  </si>
  <si>
    <t>Employee</t>
  </si>
  <si>
    <t>Mostly by car, sometimes by bus.</t>
  </si>
  <si>
    <t>modes: car, bus</t>
  </si>
  <si>
    <t>In a typical week, how many days do you use each?</t>
  </si>
  <si>
    <t>Car three days, bus one day. I work from home on Friday.</t>
  </si>
  <si>
    <t>car_days_per_week = 3; bus_days_per_week = 1; remote_days_per_week = 1; distance_one_way_km = NOT PROVIDED</t>
  </si>
  <si>
    <t>Roughly how far is your workplace?</t>
  </si>
  <si>
    <t>About 18 km each way.</t>
  </si>
  <si>
    <t>distance_one_way_km = 18 (employee-reported)</t>
  </si>
  <si>
    <t>Status</t>
  </si>
  <si>
    <t>✓ Confirmed by employee</t>
  </si>
  <si>
    <t>Data ingestion (simulated)</t>
  </si>
  <si>
    <t>Two sample files · seven sample records · fleet fuel sheet and waybill (fictional)</t>
  </si>
  <si>
    <t>Src</t>
  </si>
  <si>
    <t>Ref</t>
  </si>
  <si>
    <t>File</t>
  </si>
  <si>
    <t>Vehicle</t>
  </si>
  <si>
    <t>Date</t>
  </si>
  <si>
    <t>Distance (km)</t>
  </si>
  <si>
    <t>Fuel (L)</t>
  </si>
  <si>
    <t>L / 100 km</t>
  </si>
  <si>
    <t>Outlier</t>
  </si>
  <si>
    <t>Duplicate</t>
  </si>
  <si>
    <t>Mismatch vs waybill</t>
  </si>
  <si>
    <t>Threshold</t>
  </si>
  <si>
    <t>xlsx</t>
  </si>
  <si>
    <t>row 11</t>
  </si>
  <si>
    <t>fleet_fuel_Q3.xlsx</t>
  </si>
  <si>
    <t>V-07</t>
  </si>
  <si>
    <t>2025-07-03</t>
  </si>
  <si>
    <t>row 12</t>
  </si>
  <si>
    <t>V-09</t>
  </si>
  <si>
    <t>row 13</t>
  </si>
  <si>
    <t>V-12</t>
  </si>
  <si>
    <t>2025-07-04</t>
  </si>
  <si>
    <t>row 14</t>
  </si>
  <si>
    <t>V-14</t>
  </si>
  <si>
    <t>row 15</t>
  </si>
  <si>
    <t>pdf</t>
  </si>
  <si>
    <t>p.1</t>
  </si>
  <si>
    <t>waybill_0417.pdf</t>
  </si>
  <si>
    <t>p.2</t>
  </si>
  <si>
    <t>Sheet median (L / 100 km)</t>
  </si>
  <si>
    <t>Flags</t>
  </si>
  <si>
    <t>unresolved</t>
  </si>
  <si>
    <t>Possible causes</t>
  </si>
  <si>
    <t>period mismatch · unit mismatch · entry error</t>
  </si>
  <si>
    <t>Rule</t>
  </si>
  <si>
    <t>Outlier: L/100 km above 3x the sheet median. Duplicate: same vehicle, date, distance and fuel seen earlier in the sheet. Mismatch: same vehicle and date with different fuel in the waybill. Flags are suggestions for a person to review; nothing is corrected automatically.</t>
  </si>
  <si>
    <t>Structured record</t>
  </si>
  <si>
    <t>commuting.v1 · FY2025 (sample) · respondent EMP-0042</t>
  </si>
  <si>
    <t>Field</t>
  </si>
  <si>
    <t>Value</t>
  </si>
  <si>
    <t>Unit</t>
  </si>
  <si>
    <t>Source</t>
  </si>
  <si>
    <t>car_days_per_week</t>
  </si>
  <si>
    <t>days/week</t>
  </si>
  <si>
    <t>Interview, turn 2</t>
  </si>
  <si>
    <t>Confirmed</t>
  </si>
  <si>
    <t>bus_days_per_week</t>
  </si>
  <si>
    <t>remote_days_per_week</t>
  </si>
  <si>
    <t>distance_one_way_km</t>
  </si>
  <si>
    <t>km</t>
  </si>
  <si>
    <t>Interview, turn 3</t>
  </si>
  <si>
    <t>working_weeks_per_year</t>
  </si>
  <si>
    <t>weeks/year</t>
  </si>
  <si>
    <t>ASSUMPTION (organisation default)</t>
  </si>
  <si>
    <t>Assumption</t>
  </si>
  <si>
    <t>Employee confirmation</t>
  </si>
  <si>
    <t>✓ Confirmed</t>
  </si>
  <si>
    <t>Analyst review</t>
  </si>
  <si>
    <t>PENDING</t>
  </si>
  <si>
    <t>Validation</t>
  </si>
  <si>
    <t>Result</t>
  </si>
  <si>
    <t>Detail</t>
  </si>
  <si>
    <t>units</t>
  </si>
  <si>
    <t>OK</t>
  </si>
  <si>
    <t>units consistent</t>
  </si>
  <si>
    <t>ranges</t>
  </si>
  <si>
    <t>days per week ≤ 7 (3 + 1 + 1 = 5)</t>
  </si>
  <si>
    <t>plausibility</t>
  </si>
  <si>
    <t>distance within expected range (sample rule)</t>
  </si>
  <si>
    <t>assumptions</t>
  </si>
  <si>
    <t>WARN</t>
  </si>
  <si>
    <t>working_weeks_per_year is assumed</t>
  </si>
  <si>
    <t>Calculation: Scope 3 · Category 7</t>
  </si>
  <si>
    <t>Deterministic engine · no LLM · emission factors ILLUSTRATIVE v0 (not published values)</t>
  </si>
  <si>
    <t>Mode</t>
  </si>
  <si>
    <t>One-way distance (km)</t>
  </si>
  <si>
    <t>Days / week</t>
  </si>
  <si>
    <t>Weeks / year</t>
  </si>
  <si>
    <t>Annual distance (km)</t>
  </si>
  <si>
    <t>Factor (kgCO2e/km)</t>
  </si>
  <si>
    <t>Emissions (kgCO2e)</t>
  </si>
  <si>
    <t>car</t>
  </si>
  <si>
    <t>bus</t>
  </si>
  <si>
    <t>Total</t>
  </si>
  <si>
    <t>Total (tCO2e)</t>
  </si>
  <si>
    <t>Activity-based: annual distance = one-way km × 2 × days per week × working weeks; emissions = distance × factor.</t>
  </si>
  <si>
    <t>Factors</t>
  </si>
  <si>
    <t>ILLUSTRATIVE v0. Not a published value. Replace with a sourced factor and record its version before any real use.</t>
  </si>
  <si>
    <t>Assumptions</t>
  </si>
  <si>
    <t>working_weeks_per_year = 46 (Data sheet). Remote-working days are recorded but not included in this calculation.</t>
  </si>
  <si>
    <t>Review</t>
  </si>
  <si>
    <t>PENDING (analyst)</t>
  </si>
  <si>
    <t>Draft report: Scope 3 · Category 7 · Employee commuting</t>
  </si>
  <si>
    <t>Fictional organisation · FY2025 · sample of three respondents</t>
  </si>
  <si>
    <t>Respondent</t>
  </si>
  <si>
    <t>Emissions (tCO2e)</t>
  </si>
  <si>
    <t>EMP-0042</t>
  </si>
  <si>
    <t>EMP-0017</t>
  </si>
  <si>
    <t>EMP-0031</t>
  </si>
  <si>
    <t>walk</t>
  </si>
  <si>
    <t>By respondent</t>
  </si>
  <si>
    <t>tCO2e</t>
  </si>
  <si>
    <t>Sample total</t>
  </si>
  <si>
    <t>Coverage</t>
  </si>
  <si>
    <t>3 respondents (sample)</t>
  </si>
  <si>
    <t>Extrapolated</t>
  </si>
  <si>
    <t>No</t>
  </si>
  <si>
    <t>DRAFT · not for disclosure</t>
  </si>
  <si>
    <t>AI draft</t>
  </si>
  <si>
    <t>Commuting is 1.452 t in this sample. Car trips are the largest share. Distance is employee-reported; 46 weeks is assumed. Pending analyst review.</t>
  </si>
</sst>
</file>

<file path=xl/styles.xml><?xml version="1.0" encoding="utf-8"?>
<styleSheet xmlns="http://schemas.openxmlformats.org/spreadsheetml/2006/main">
  <numFmts count="3">
    <numFmt numFmtId="164" formatCode="0.000"/>
    <numFmt numFmtId="165" formatCode="#,##0"/>
    <numFmt numFmtId="166" formatCode="#,##0.0"/>
  </numFmts>
  <fonts count="25">
    <font>
      <sz val="10"/>
      <color rgb="FF0A171E"/>
      <name val="Arial"/>
      <family val="2"/>
    </font>
    <font>
      <sz val="10"/>
      <color rgb="FFFFFFFF"/>
      <name val="Arial"/>
      <family val="2"/>
    </font>
    <font>
      <b/>
      <sz val="8"/>
      <color rgb="FFE6C26A"/>
      <name val="Consolas"/>
      <family val="2"/>
    </font>
    <font>
      <b/>
      <sz val="18"/>
      <color rgb="FFFFFFFF"/>
      <name val="Arial"/>
      <family val="2"/>
    </font>
    <font>
      <sz val="10"/>
      <color rgb="FF8EA3AC"/>
      <name val="Arial"/>
      <family val="2"/>
    </font>
    <font>
      <b/>
      <sz val="9"/>
      <color rgb="FF0B7A55"/>
      <name val="Consolas"/>
      <family val="2"/>
    </font>
    <font>
      <sz val="11"/>
      <color rgb="FF5F7680"/>
      <name val="Arial"/>
      <family val="2"/>
    </font>
    <font>
      <b/>
      <sz val="22"/>
      <color rgb="FF0A171E"/>
      <name val="Consolas"/>
      <family val="2"/>
    </font>
    <font>
      <b/>
      <sz val="18"/>
      <color rgb="FF0A171E"/>
      <name val="Consolas"/>
      <family val="2"/>
    </font>
    <font>
      <sz val="8"/>
      <color rgb="FF5F7680"/>
      <name val="Consolas"/>
      <family val="2"/>
    </font>
    <font>
      <b/>
      <u/>
      <sz val="10"/>
      <color rgb="FF0B7A55"/>
      <name val="Arial"/>
      <family val="2"/>
    </font>
    <font>
      <sz val="10"/>
      <color rgb="FF5F7680"/>
      <name val="Arial"/>
      <family val="2"/>
    </font>
    <font>
      <sz val="10"/>
      <color rgb="FF1F4FD8"/>
      <name val="Consolas"/>
      <family val="2"/>
    </font>
    <font>
      <sz val="10"/>
      <color rgb="FF0A171E"/>
      <name val="Consolas"/>
      <family val="2"/>
    </font>
    <font>
      <b/>
      <sz val="9"/>
      <color rgb="FF5F7680"/>
      <name val="Consolas"/>
      <family val="2"/>
    </font>
    <font>
      <sz val="9"/>
      <color rgb="FF8A5E00"/>
      <name val="Arial"/>
      <family val="2"/>
    </font>
    <font>
      <b/>
      <sz val="9"/>
      <color rgb="FFFFFFFF"/>
      <name val="Arial"/>
      <family val="2"/>
    </font>
    <font>
      <b/>
      <sz val="10"/>
      <color rgb="FF0B7A55"/>
      <name val="Arial"/>
      <family val="2"/>
    </font>
    <font>
      <b/>
      <sz val="10"/>
      <color rgb="FF0A171E"/>
      <name val="Arial"/>
      <family val="2"/>
    </font>
    <font>
      <b/>
      <sz val="9"/>
      <color rgb="FF8A5E00"/>
      <name val="Consolas"/>
      <family val="2"/>
    </font>
    <font>
      <sz val="10"/>
      <color rgb="FF8EA3AC"/>
      <name val="Consolas"/>
      <family val="2"/>
    </font>
    <font>
      <b/>
      <sz val="10"/>
      <color rgb="FF0A171E"/>
      <name val="Consolas"/>
      <family val="2"/>
    </font>
    <font>
      <b/>
      <sz val="12"/>
      <color rgb="FF0A171E"/>
      <name val="Consolas"/>
      <family val="2"/>
    </font>
    <font>
      <b/>
      <sz val="10"/>
      <color rgb="FF8A5E00"/>
      <name val="Consolas"/>
      <family val="2"/>
    </font>
    <font>
      <sz val="10"/>
      <color rgb="FF8A5E00"/>
      <name val="Arial"/>
      <family val="2"/>
    </font>
  </fonts>
  <fills count="7">
    <fill>
      <patternFill patternType="none"/>
    </fill>
    <fill>
      <patternFill patternType="gray125"/>
    </fill>
    <fill>
      <patternFill patternType="solid">
        <fgColor rgb="FF0A171E"/>
        <bgColor indexed="64"/>
      </patternFill>
    </fill>
    <fill>
      <patternFill patternType="solid">
        <fgColor rgb="FF57D3A4"/>
        <bgColor indexed="64"/>
      </patternFill>
    </fill>
    <fill>
      <patternFill patternType="solid">
        <fgColor rgb="FFEAF7F2"/>
        <bgColor indexed="64"/>
      </patternFill>
    </fill>
    <fill>
      <patternFill patternType="solid">
        <fgColor rgb="FFFFF8E6"/>
        <bgColor indexed="64"/>
      </patternFill>
    </fill>
    <fill>
      <patternFill patternType="solid">
        <fgColor rgb="FFF6FAFB"/>
        <bgColor indexed="64"/>
      </patternFill>
    </fill>
  </fills>
  <borders count="8">
    <border>
      <left/>
      <right/>
      <top/>
      <bottom/>
      <diagonal/>
    </border>
    <border>
      <left/>
      <right/>
      <top style="thick">
        <color rgb="FF57D3A4"/>
      </top>
      <bottom/>
      <diagonal/>
    </border>
    <border>
      <left/>
      <right/>
      <top/>
      <bottom style="thin">
        <color rgb="FF57D3A4"/>
      </bottom>
      <diagonal/>
    </border>
    <border>
      <left/>
      <right/>
      <top/>
      <bottom style="thin">
        <color rgb="FFD5E0E4"/>
      </bottom>
      <diagonal/>
    </border>
    <border>
      <left style="thick">
        <color rgb="FFE6C26A"/>
      </left>
      <right/>
      <top/>
      <bottom/>
      <diagonal/>
    </border>
    <border>
      <left/>
      <right/>
      <top/>
      <bottom style="medium">
        <color rgb="FF57D3A4"/>
      </bottom>
      <diagonal/>
    </border>
    <border>
      <left/>
      <right/>
      <top/>
      <bottom/>
      <diagonal/>
    </border>
    <border>
      <left/>
      <right/>
      <top style="thin">
        <color rgb="FF57D3A4"/>
      </top>
      <bottom style="thin">
        <color rgb="FF57D3A4"/>
      </bottom>
      <diagonal/>
    </border>
  </borders>
  <cellStyleXfs count="1">
    <xf numFmtId="0" fontId="0" fillId="0" borderId="0"/>
  </cellStyleXfs>
  <cellXfs count="70">
    <xf numFmtId="0" fontId="0" fillId="0" borderId="0" xfId="0"/>
    <xf numFmtId="0" fontId="1" fillId="2" borderId="0" xfId="0" applyFont="1" applyFill="1" applyAlignment="1">
      <alignment vertical="center"/>
    </xf>
    <xf numFmtId="0" fontId="0" fillId="2" borderId="0" xfId="0" applyFill="1" applyAlignment="1">
      <alignment horizontal="left" vertical="center" indent="4"/>
    </xf>
    <xf numFmtId="0" fontId="2"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vertical="center"/>
    </xf>
    <xf numFmtId="0" fontId="0" fillId="3" borderId="0" xfId="0" applyFill="1" applyAlignment="1">
      <alignment vertical="center"/>
    </xf>
    <xf numFmtId="0" fontId="5" fillId="0" borderId="0" xfId="0" applyFont="1" applyAlignment="1">
      <alignment vertical="center"/>
    </xf>
    <xf numFmtId="0" fontId="0" fillId="0" borderId="0" xfId="0" applyAlignment="1">
      <alignment vertical="center"/>
    </xf>
    <xf numFmtId="0" fontId="6" fillId="0" borderId="0" xfId="0" applyFont="1" applyAlignment="1">
      <alignment vertical="top" wrapText="1"/>
    </xf>
    <xf numFmtId="164" fontId="7" fillId="4" borderId="1" xfId="0" applyNumberFormat="1" applyFont="1" applyFill="1" applyBorder="1" applyAlignment="1">
      <alignment horizontal="left" vertical="center" indent="1"/>
    </xf>
    <xf numFmtId="1" fontId="7" fillId="4" borderId="1" xfId="0" applyNumberFormat="1" applyFont="1" applyFill="1" applyBorder="1" applyAlignment="1">
      <alignment horizontal="left" vertical="center" indent="1"/>
    </xf>
    <xf numFmtId="0" fontId="8" fillId="4" borderId="1" xfId="0" applyFont="1" applyFill="1" applyBorder="1" applyAlignment="1">
      <alignment horizontal="left" vertical="center" indent="1"/>
    </xf>
    <xf numFmtId="0" fontId="9" fillId="4" borderId="0" xfId="0" applyFont="1" applyFill="1" applyAlignment="1">
      <alignment horizontal="left" vertical="top" indent="1" wrapText="1"/>
    </xf>
    <xf numFmtId="0" fontId="5" fillId="0" borderId="2" xfId="0" applyFont="1" applyBorder="1" applyAlignment="1">
      <alignment vertical="center"/>
    </xf>
    <xf numFmtId="0" fontId="10" fillId="0" borderId="3" xfId="0" applyFont="1" applyBorder="1" applyAlignment="1">
      <alignment vertical="top"/>
    </xf>
    <xf numFmtId="0" fontId="11" fillId="0" borderId="3" xfId="0" applyFont="1" applyBorder="1" applyAlignment="1">
      <alignment vertical="top" wrapText="1"/>
    </xf>
    <xf numFmtId="0" fontId="12" fillId="0" borderId="3" xfId="0" applyFont="1" applyBorder="1" applyAlignment="1">
      <alignment horizontal="right" vertical="center"/>
    </xf>
    <xf numFmtId="0" fontId="11" fillId="0" borderId="3" xfId="0" applyFont="1" applyBorder="1" applyAlignment="1">
      <alignment vertical="center"/>
    </xf>
    <xf numFmtId="164" fontId="12" fillId="5" borderId="3" xfId="0" applyNumberFormat="1" applyFont="1" applyFill="1" applyBorder="1" applyAlignment="1">
      <alignment horizontal="right" vertical="center"/>
    </xf>
    <xf numFmtId="165" fontId="13" fillId="0" borderId="3" xfId="0" applyNumberFormat="1" applyFont="1" applyBorder="1" applyAlignment="1">
      <alignment horizontal="right" vertical="center"/>
    </xf>
    <xf numFmtId="0" fontId="14" fillId="0" borderId="0" xfId="0" applyFont="1" applyAlignment="1">
      <alignment vertical="center"/>
    </xf>
    <xf numFmtId="0" fontId="11" fillId="0" borderId="0" xfId="0" applyFont="1" applyAlignment="1">
      <alignment vertical="top" wrapText="1"/>
    </xf>
    <xf numFmtId="0" fontId="0" fillId="0" borderId="0" xfId="0" applyAlignment="1">
      <alignment vertical="top" wrapText="1"/>
    </xf>
    <xf numFmtId="0" fontId="10" fillId="0" borderId="0" xfId="0" applyFont="1" applyAlignment="1">
      <alignment vertical="center"/>
    </xf>
    <xf numFmtId="0" fontId="9" fillId="0" borderId="0" xfId="0" applyFont="1" applyAlignment="1">
      <alignment horizontal="left" vertical="top" indent="1" wrapText="1"/>
    </xf>
    <xf numFmtId="0" fontId="15" fillId="5" borderId="4" xfId="0" applyFont="1" applyFill="1" applyBorder="1" applyAlignment="1">
      <alignment vertical="top" indent="1" wrapText="1"/>
    </xf>
    <xf numFmtId="0" fontId="16" fillId="2" borderId="5" xfId="0" applyFont="1" applyFill="1" applyBorder="1" applyAlignment="1">
      <alignment horizontal="left" vertical="center" wrapText="1"/>
    </xf>
    <xf numFmtId="0" fontId="13" fillId="0" borderId="3" xfId="0" applyFont="1" applyBorder="1" applyAlignment="1">
      <alignment horizontal="center" vertical="center"/>
    </xf>
    <xf numFmtId="0" fontId="17" fillId="0" borderId="3" xfId="0" applyFont="1" applyBorder="1" applyAlignment="1">
      <alignment vertical="center"/>
    </xf>
    <xf numFmtId="0" fontId="0" fillId="0" borderId="3" xfId="0" applyBorder="1" applyAlignment="1">
      <alignment vertical="center" wrapText="1"/>
    </xf>
    <xf numFmtId="0" fontId="11" fillId="0" borderId="3" xfId="0" applyFont="1" applyBorder="1" applyAlignment="1">
      <alignment vertical="center" wrapText="1"/>
    </xf>
    <xf numFmtId="0" fontId="13" fillId="6" borderId="3" xfId="0" applyFont="1" applyFill="1" applyBorder="1" applyAlignment="1">
      <alignment horizontal="center" vertical="center"/>
    </xf>
    <xf numFmtId="0" fontId="18" fillId="6" borderId="3" xfId="0" applyFont="1" applyFill="1" applyBorder="1" applyAlignment="1">
      <alignment vertical="center"/>
    </xf>
    <xf numFmtId="0" fontId="0" fillId="6" borderId="3" xfId="0" applyFill="1" applyBorder="1" applyAlignment="1">
      <alignment vertical="center" wrapText="1"/>
    </xf>
    <xf numFmtId="0" fontId="11" fillId="6" borderId="3" xfId="0" applyFont="1" applyFill="1" applyBorder="1" applyAlignment="1">
      <alignment vertical="center" wrapText="1"/>
    </xf>
    <xf numFmtId="0" fontId="5" fillId="0" borderId="6" xfId="0" applyFont="1" applyBorder="1" applyAlignment="1">
      <alignment vertical="center"/>
    </xf>
    <xf numFmtId="0" fontId="16" fillId="2" borderId="5" xfId="0" applyFont="1" applyFill="1" applyBorder="1" applyAlignment="1">
      <alignment horizontal="right" vertical="center" wrapText="1"/>
    </xf>
    <xf numFmtId="0" fontId="18" fillId="0" borderId="3" xfId="0" applyFont="1" applyBorder="1" applyAlignment="1">
      <alignment vertical="center"/>
    </xf>
    <xf numFmtId="0" fontId="13" fillId="0" borderId="3" xfId="0" applyFont="1" applyBorder="1" applyAlignment="1">
      <alignment vertical="center"/>
    </xf>
    <xf numFmtId="165" fontId="12" fillId="0" borderId="3" xfId="0" applyNumberFormat="1" applyFont="1" applyBorder="1" applyAlignment="1">
      <alignment horizontal="right" vertical="center"/>
    </xf>
    <xf numFmtId="166" fontId="13" fillId="0" borderId="3" xfId="0" applyNumberFormat="1" applyFont="1" applyBorder="1" applyAlignment="1">
      <alignment horizontal="right" vertical="center"/>
    </xf>
    <xf numFmtId="0" fontId="19" fillId="0" borderId="3" xfId="0" applyFont="1" applyBorder="1" applyAlignment="1">
      <alignment vertical="center"/>
    </xf>
    <xf numFmtId="166" fontId="20" fillId="0" borderId="3" xfId="0" applyNumberFormat="1" applyFont="1" applyBorder="1" applyAlignment="1">
      <alignment horizontal="right" vertical="center"/>
    </xf>
    <xf numFmtId="0" fontId="13" fillId="6" borderId="3" xfId="0" applyFont="1" applyFill="1" applyBorder="1" applyAlignment="1">
      <alignment vertical="center"/>
    </xf>
    <xf numFmtId="165" fontId="12" fillId="6" borderId="3" xfId="0" applyNumberFormat="1" applyFont="1" applyFill="1" applyBorder="1" applyAlignment="1">
      <alignment horizontal="right" vertical="center"/>
    </xf>
    <xf numFmtId="166" fontId="13" fillId="6" borderId="3" xfId="0" applyNumberFormat="1" applyFont="1" applyFill="1" applyBorder="1" applyAlignment="1">
      <alignment horizontal="right" vertical="center"/>
    </xf>
    <xf numFmtId="0" fontId="19" fillId="6" borderId="3" xfId="0" applyFont="1" applyFill="1" applyBorder="1" applyAlignment="1">
      <alignment vertical="center"/>
    </xf>
    <xf numFmtId="166" fontId="20" fillId="6" borderId="3" xfId="0" applyNumberFormat="1" applyFont="1" applyFill="1" applyBorder="1" applyAlignment="1">
      <alignment horizontal="right" vertical="center"/>
    </xf>
    <xf numFmtId="166" fontId="21" fillId="0" borderId="0" xfId="0" applyNumberFormat="1" applyFont="1" applyAlignment="1">
      <alignment horizontal="right" vertical="center"/>
    </xf>
    <xf numFmtId="1" fontId="22" fillId="0" borderId="0" xfId="0" applyNumberFormat="1" applyFont="1" applyAlignment="1">
      <alignment horizontal="left" vertical="center"/>
    </xf>
    <xf numFmtId="0" fontId="23" fillId="0" borderId="0" xfId="0" applyFont="1" applyAlignment="1">
      <alignment vertical="center"/>
    </xf>
    <xf numFmtId="0" fontId="21" fillId="0" borderId="3" xfId="0" applyFont="1" applyBorder="1" applyAlignment="1">
      <alignment vertical="center"/>
    </xf>
    <xf numFmtId="0" fontId="11" fillId="0" borderId="3" xfId="0" applyFont="1" applyBorder="1" applyAlignment="1">
      <alignment horizontal="left" vertical="center" indent="1" wrapText="1"/>
    </xf>
    <xf numFmtId="0" fontId="5" fillId="0" borderId="3" xfId="0" applyFont="1" applyBorder="1" applyAlignment="1">
      <alignment vertical="center"/>
    </xf>
    <xf numFmtId="0" fontId="21" fillId="6" borderId="3" xfId="0" applyFont="1" applyFill="1" applyBorder="1" applyAlignment="1">
      <alignment vertical="center"/>
    </xf>
    <xf numFmtId="0" fontId="12" fillId="6" borderId="3" xfId="0" applyFont="1" applyFill="1" applyBorder="1" applyAlignment="1">
      <alignment horizontal="right" vertical="center"/>
    </xf>
    <xf numFmtId="0" fontId="11" fillId="6" borderId="3" xfId="0" applyFont="1" applyFill="1" applyBorder="1" applyAlignment="1">
      <alignment horizontal="left" vertical="center" indent="1" wrapText="1"/>
    </xf>
    <xf numFmtId="0" fontId="5" fillId="6" borderId="3" xfId="0" applyFont="1" applyFill="1" applyBorder="1" applyAlignment="1">
      <alignment vertical="center"/>
    </xf>
    <xf numFmtId="1" fontId="12" fillId="5" borderId="3" xfId="0" applyNumberFormat="1" applyFont="1" applyFill="1" applyBorder="1" applyAlignment="1">
      <alignment horizontal="right" vertical="center"/>
    </xf>
    <xf numFmtId="0" fontId="19" fillId="5" borderId="3" xfId="0" applyFont="1" applyFill="1" applyBorder="1" applyAlignment="1">
      <alignment vertical="center"/>
    </xf>
    <xf numFmtId="0" fontId="19" fillId="0" borderId="0" xfId="0" applyFont="1" applyAlignment="1">
      <alignment vertical="center"/>
    </xf>
    <xf numFmtId="165" fontId="13" fillId="6" borderId="3" xfId="0" applyNumberFormat="1" applyFont="1" applyFill="1" applyBorder="1" applyAlignment="1">
      <alignment horizontal="right" vertical="center"/>
    </xf>
    <xf numFmtId="166" fontId="21" fillId="4" borderId="7" xfId="0" applyNumberFormat="1" applyFont="1" applyFill="1" applyBorder="1" applyAlignment="1">
      <alignment horizontal="right" vertical="center"/>
    </xf>
    <xf numFmtId="164" fontId="21" fillId="4" borderId="7" xfId="0" applyNumberFormat="1" applyFont="1" applyFill="1" applyBorder="1" applyAlignment="1">
      <alignment horizontal="right" vertical="center"/>
    </xf>
    <xf numFmtId="164" fontId="13" fillId="0" borderId="3" xfId="0" applyNumberFormat="1" applyFont="1" applyBorder="1" applyAlignment="1">
      <alignment horizontal="right" vertical="center"/>
    </xf>
    <xf numFmtId="164" fontId="13" fillId="6" borderId="3" xfId="0" applyNumberFormat="1" applyFont="1" applyFill="1" applyBorder="1" applyAlignment="1">
      <alignment horizontal="right" vertical="center"/>
    </xf>
    <xf numFmtId="166" fontId="12" fillId="0" borderId="3" xfId="0" applyNumberFormat="1" applyFont="1" applyBorder="1" applyAlignment="1">
      <alignment horizontal="right" vertical="center"/>
    </xf>
    <xf numFmtId="166" fontId="12" fillId="6" borderId="3" xfId="0" applyNumberFormat="1" applyFont="1" applyFill="1" applyBorder="1" applyAlignment="1">
      <alignment horizontal="right" vertical="center"/>
    </xf>
    <xf numFmtId="0" fontId="24" fillId="0" borderId="0" xfId="0" applyFont="1" applyAlignment="1">
      <alignment vertical="top" wrapText="1"/>
    </xf>
  </cellXfs>
  <cellStyles count="1">
    <cellStyle name="Normal" xfId="0" builtinId="0"/>
  </cellStyles>
  <dxfs count="1">
    <dxf>
      <font>
        <b/>
        <color rgb="FF0A171E"/>
      </font>
      <fill>
        <patternFill>
          <bgColor rgb="FFE6C26A"/>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0A171E"/>
                </a:solidFill>
                <a:latin typeface="Arial"/>
              </a:defRPr>
            </a:pPr>
            <a:r>
              <a:rPr lang="en-US" sz="1100" b="1" baseline="0">
                <a:solidFill>
                  <a:srgbClr val="0A171E"/>
                </a:solidFill>
                <a:latin typeface="Arial"/>
              </a:rPr>
              <a:t>Fuel per 100 km by record (amber: flagged for review)</a:t>
            </a:r>
          </a:p>
        </c:rich>
      </c:tx>
      <c:layout/>
    </c:title>
    <c:plotArea>
      <c:layout/>
      <c:barChart>
        <c:barDir val="col"/>
        <c:grouping val="clustered"/>
        <c:ser>
          <c:idx val="0"/>
          <c:order val="0"/>
          <c:tx>
            <c:v>L per 100 km</c:v>
          </c:tx>
          <c:dPt>
            <c:idx val="0"/>
            <c:spPr>
              <a:solidFill>
                <a:srgbClr val="8EA3AC"/>
              </a:solidFill>
            </c:spPr>
          </c:dPt>
          <c:dPt>
            <c:idx val="1"/>
            <c:spPr>
              <a:solidFill>
                <a:srgbClr val="8EA3AC"/>
              </a:solidFill>
            </c:spPr>
          </c:dPt>
          <c:dPt>
            <c:idx val="2"/>
            <c:spPr>
              <a:solidFill>
                <a:srgbClr val="E6C26A"/>
              </a:solidFill>
            </c:spPr>
          </c:dPt>
          <c:dPt>
            <c:idx val="3"/>
            <c:spPr>
              <a:solidFill>
                <a:srgbClr val="8EA3AC"/>
              </a:solidFill>
            </c:spPr>
          </c:dPt>
          <c:dPt>
            <c:idx val="4"/>
            <c:spPr>
              <a:solidFill>
                <a:srgbClr val="8EA3AC"/>
              </a:solidFill>
            </c:spPr>
          </c:dPt>
          <c:dPt>
            <c:idx val="5"/>
            <c:spPr>
              <a:solidFill>
                <a:srgbClr val="57D3A4"/>
              </a:solidFill>
            </c:spPr>
          </c:dPt>
          <c:dPt>
            <c:idx val="6"/>
            <c:spPr>
              <a:solidFill>
                <a:srgbClr val="57D3A4"/>
              </a:solidFill>
            </c:spPr>
          </c:dPt>
          <c:dLbls>
            <c:numFmt formatCode="0.0" sourceLinked="0"/>
            <c:txPr>
              <a:bodyPr/>
              <a:lstStyle/>
              <a:p>
                <a:pPr>
                  <a:defRPr sz="800" baseline="0">
                    <a:solidFill>
                      <a:srgbClr val="0A171E"/>
                    </a:solidFill>
                    <a:latin typeface="Arial"/>
                  </a:defRPr>
                </a:pPr>
                <a:endParaRPr lang="en-US"/>
              </a:p>
            </c:txPr>
            <c:showVal val="1"/>
          </c:dLbls>
          <c:cat>
            <c:strRef>
              <c:f>Ingest!$B$6:$B$12</c:f>
              <c:strCache>
                <c:ptCount val="7"/>
                <c:pt idx="0">
                  <c:v>row 11</c:v>
                </c:pt>
                <c:pt idx="1">
                  <c:v>row 12</c:v>
                </c:pt>
                <c:pt idx="2">
                  <c:v>row 13</c:v>
                </c:pt>
                <c:pt idx="3">
                  <c:v>row 14</c:v>
                </c:pt>
                <c:pt idx="4">
                  <c:v>row 15</c:v>
                </c:pt>
                <c:pt idx="5">
                  <c:v>p.1</c:v>
                </c:pt>
                <c:pt idx="6">
                  <c:v>p.2</c:v>
                </c:pt>
              </c:strCache>
            </c:strRef>
          </c:cat>
          <c:val>
            <c:numRef>
              <c:f>Ingest!$H$6:$H$12</c:f>
              <c:numCache>
                <c:formatCode>General</c:formatCode>
                <c:ptCount val="7"/>
                <c:pt idx="0">
                  <c:v>38.064516129032256</c:v>
                </c:pt>
                <c:pt idx="1">
                  <c:v>37.81818181818182</c:v>
                </c:pt>
                <c:pt idx="2">
                  <c:v>373.6842105263158</c:v>
                </c:pt>
                <c:pt idx="3">
                  <c:v>38.4</c:v>
                </c:pt>
                <c:pt idx="4">
                  <c:v>38.064516129032256</c:v>
                </c:pt>
                <c:pt idx="5">
                  <c:v>37.368421052631575</c:v>
                </c:pt>
                <c:pt idx="6">
                  <c:v>38.4</c:v>
                </c:pt>
              </c:numCache>
            </c:numRef>
          </c:val>
        </c:ser>
        <c:gapWidth val="60"/>
        <c:axId val="50010001"/>
        <c:axId val="50010002"/>
      </c:barChart>
      <c:lineChart>
        <c:grouping val="standard"/>
        <c:ser>
          <c:idx val="1"/>
          <c:order val="1"/>
          <c:tx>
            <c:v>Outlier threshold (3x median)</c:v>
          </c:tx>
          <c:spPr>
            <a:ln w="15875">
              <a:solidFill>
                <a:srgbClr val="8A5E00"/>
              </a:solidFill>
              <a:prstDash val="dash"/>
            </a:ln>
          </c:spPr>
          <c:marker>
            <c:symbol val="none"/>
          </c:marker>
          <c:cat>
            <c:strRef>
              <c:f>Ingest!$B$6:$B$12</c:f>
              <c:strCache>
                <c:ptCount val="7"/>
                <c:pt idx="0">
                  <c:v>row 11</c:v>
                </c:pt>
                <c:pt idx="1">
                  <c:v>row 12</c:v>
                </c:pt>
                <c:pt idx="2">
                  <c:v>row 13</c:v>
                </c:pt>
                <c:pt idx="3">
                  <c:v>row 14</c:v>
                </c:pt>
                <c:pt idx="4">
                  <c:v>row 15</c:v>
                </c:pt>
                <c:pt idx="5">
                  <c:v>p.1</c:v>
                </c:pt>
                <c:pt idx="6">
                  <c:v>p.2</c:v>
                </c:pt>
              </c:strCache>
            </c:strRef>
          </c:cat>
          <c:val>
            <c:numRef>
              <c:f>Ingest!$L$6:$L$12</c:f>
              <c:numCache>
                <c:formatCode>General</c:formatCode>
                <c:ptCount val="7"/>
                <c:pt idx="0">
                  <c:v>114.19354838709677</c:v>
                </c:pt>
                <c:pt idx="1">
                  <c:v>114.19354838709677</c:v>
                </c:pt>
                <c:pt idx="2">
                  <c:v>114.19354838709677</c:v>
                </c:pt>
                <c:pt idx="3">
                  <c:v>114.19354838709677</c:v>
                </c:pt>
                <c:pt idx="4">
                  <c:v>114.19354838709677</c:v>
                </c:pt>
                <c:pt idx="5">
                  <c:v>114.19354838709677</c:v>
                </c:pt>
                <c:pt idx="6">
                  <c:v>114.19354838709677</c:v>
                </c:pt>
              </c:numCache>
            </c:numRef>
          </c:val>
        </c:ser>
        <c:marker val="1"/>
        <c:axId val="50010001"/>
        <c:axId val="50010002"/>
      </c:lineChart>
      <c:catAx>
        <c:axId val="50010001"/>
        <c:scaling>
          <c:orientation val="minMax"/>
        </c:scaling>
        <c:axPos val="b"/>
        <c:tickLblPos val="nextTo"/>
        <c:spPr>
          <a:ln>
            <a:solidFill>
              <a:srgbClr val="D5E0E4"/>
            </a:solidFill>
          </a:ln>
        </c:spPr>
        <c:txPr>
          <a:bodyPr/>
          <a:lstStyle/>
          <a:p>
            <a:pPr>
              <a:defRPr sz="800" baseline="0">
                <a:solidFill>
                  <a:srgbClr val="5F7680"/>
                </a:solidFill>
                <a:latin typeface="Arial"/>
              </a:defRPr>
            </a:pPr>
            <a:endParaRPr lang="en-US"/>
          </a:p>
        </c:txPr>
        <c:crossAx val="50010002"/>
        <c:crosses val="autoZero"/>
        <c:auto val="1"/>
        <c:lblAlgn val="ctr"/>
        <c:lblOffset val="100"/>
      </c:catAx>
      <c:valAx>
        <c:axId val="50010002"/>
        <c:scaling>
          <c:orientation val="minMax"/>
        </c:scaling>
        <c:axPos val="l"/>
        <c:majorGridlines>
          <c:spPr>
            <a:ln>
              <a:solidFill>
                <a:srgbClr val="E6EEF1"/>
              </a:solidFill>
            </a:ln>
          </c:spPr>
        </c:majorGridlines>
        <c:numFmt formatCode="0" sourceLinked="0"/>
        <c:tickLblPos val="nextTo"/>
        <c:spPr>
          <a:ln>
            <a:noFill/>
          </a:ln>
        </c:spPr>
        <c:txPr>
          <a:bodyPr/>
          <a:lstStyle/>
          <a:p>
            <a:pPr>
              <a:defRPr sz="800" baseline="0">
                <a:solidFill>
                  <a:srgbClr val="5F7680"/>
                </a:solidFill>
                <a:latin typeface="Arial"/>
              </a:defRPr>
            </a:pPr>
            <a:endParaRPr lang="en-US"/>
          </a:p>
        </c:txPr>
        <c:crossAx val="50010001"/>
        <c:crosses val="autoZero"/>
        <c:crossBetween val="between"/>
      </c:valAx>
      <c:spPr>
        <a:noFill/>
      </c:spPr>
    </c:plotArea>
    <c:legend>
      <c:legendPos val="b"/>
      <c:legendEntry>
        <c:idx val="0"/>
        <c:delete val="1"/>
      </c:legendEntry>
      <c:layout/>
      <c:txPr>
        <a:bodyPr/>
        <a:lstStyle/>
        <a:p>
          <a:pPr>
            <a:defRPr sz="800" baseline="0">
              <a:solidFill>
                <a:srgbClr val="5F7680"/>
              </a:solidFill>
              <a:latin typeface="Arial"/>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0A171E"/>
                </a:solidFill>
                <a:latin typeface="Arial"/>
              </a:defRPr>
            </a:pPr>
            <a:r>
              <a:rPr lang="en-US" sz="1100" b="1" baseline="0">
                <a:solidFill>
                  <a:srgbClr val="0A171E"/>
                </a:solidFill>
                <a:latin typeface="Arial"/>
              </a:rPr>
              <a:t>EMP-0042: car vs bus share of commuting emissions</a:t>
            </a:r>
          </a:p>
        </c:rich>
      </c:tx>
      <c:layout/>
    </c:title>
    <c:plotArea>
      <c:layout/>
      <c:doughnutChart>
        <c:varyColors val="1"/>
        <c:ser>
          <c:idx val="0"/>
          <c:order val="0"/>
          <c:tx>
            <c:v>kgCO2e</c:v>
          </c:tx>
          <c:dPt>
            <c:idx val="0"/>
            <c:spPr>
              <a:solidFill>
                <a:srgbClr val="57D3A4"/>
              </a:solidFill>
            </c:spPr>
          </c:dPt>
          <c:dPt>
            <c:idx val="1"/>
            <c:spPr>
              <a:solidFill>
                <a:srgbClr val="8EA3AC"/>
              </a:solidFill>
            </c:spPr>
          </c:dPt>
          <c:dLbls>
            <c:txPr>
              <a:bodyPr/>
              <a:lstStyle/>
              <a:p>
                <a:pPr>
                  <a:defRPr sz="900" baseline="0">
                    <a:solidFill>
                      <a:srgbClr val="0A171E"/>
                    </a:solidFill>
                    <a:latin typeface="Arial"/>
                  </a:defRPr>
                </a:pPr>
                <a:endParaRPr lang="en-US"/>
              </a:p>
            </c:txPr>
            <c:showCatName val="1"/>
            <c:showPercent val="1"/>
            <c:separator>
</c:separator>
          </c:dLbls>
          <c:cat>
            <c:strRef>
              <c:f>Calc!$A$6:$A$7</c:f>
              <c:strCache>
                <c:ptCount val="2"/>
                <c:pt idx="0">
                  <c:v>car</c:v>
                </c:pt>
                <c:pt idx="1">
                  <c:v>bus</c:v>
                </c:pt>
              </c:strCache>
            </c:strRef>
          </c:cat>
          <c:val>
            <c:numRef>
              <c:f>Calc!$G$6:$G$7</c:f>
              <c:numCache>
                <c:formatCode>General</c:formatCode>
                <c:ptCount val="2"/>
                <c:pt idx="0">
                  <c:v>844.5600000000001</c:v>
                </c:pt>
                <c:pt idx="1">
                  <c:v>165.60000000000002</c:v>
                </c:pt>
              </c:numCache>
            </c:numRef>
          </c:val>
        </c:ser>
        <c:firstSliceAng val="0"/>
        <c:holeSize val="58"/>
      </c:doughnutChart>
      <c:spPr>
        <a:noFill/>
      </c:spPr>
    </c:plotArea>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0A171E"/>
                </a:solidFill>
                <a:latin typeface="Arial"/>
              </a:defRPr>
            </a:pPr>
            <a:r>
              <a:rPr lang="en-US" sz="1100" b="1" baseline="0">
                <a:solidFill>
                  <a:srgbClr val="0A171E"/>
                </a:solidFill>
                <a:latin typeface="Arial"/>
              </a:rPr>
              <a:t>Sample commuting emissions by respondent (tCO2e)</a:t>
            </a:r>
          </a:p>
        </c:rich>
      </c:tx>
      <c:layout/>
    </c:title>
    <c:plotArea>
      <c:layout/>
      <c:barChart>
        <c:barDir val="col"/>
        <c:grouping val="clustered"/>
        <c:ser>
          <c:idx val="0"/>
          <c:order val="0"/>
          <c:tx>
            <c:v>tCO2e</c:v>
          </c:tx>
          <c:spPr>
            <a:solidFill>
              <a:srgbClr val="57D3A4"/>
            </a:solidFill>
          </c:spPr>
          <c:dLbls>
            <c:numFmt formatCode="0.000" sourceLinked="0"/>
            <c:txPr>
              <a:bodyPr/>
              <a:lstStyle/>
              <a:p>
                <a:pPr>
                  <a:defRPr sz="900" baseline="0">
                    <a:solidFill>
                      <a:srgbClr val="0A171E"/>
                    </a:solidFill>
                    <a:latin typeface="Arial"/>
                  </a:defRPr>
                </a:pPr>
                <a:endParaRPr lang="en-US"/>
              </a:p>
            </c:txPr>
            <c:showVal val="1"/>
          </c:dLbls>
          <c:cat>
            <c:strRef>
              <c:f>Report!$A$12:$A$14</c:f>
              <c:strCache>
                <c:ptCount val="3"/>
                <c:pt idx="0">
                  <c:v>EMP-0042</c:v>
                </c:pt>
                <c:pt idx="1">
                  <c:v>EMP-0017</c:v>
                </c:pt>
                <c:pt idx="2">
                  <c:v>EMP-0031</c:v>
                </c:pt>
              </c:strCache>
            </c:strRef>
          </c:cat>
          <c:val>
            <c:numRef>
              <c:f>Report!$H$12:$H$14</c:f>
              <c:numCache>
                <c:formatCode>General</c:formatCode>
                <c:ptCount val="3"/>
                <c:pt idx="0">
                  <c:v>1.0101600000000002</c:v>
                </c:pt>
                <c:pt idx="1">
                  <c:v>0.44160000000000005</c:v>
                </c:pt>
                <c:pt idx="2">
                  <c:v>0.0</c:v>
                </c:pt>
              </c:numCache>
            </c:numRef>
          </c:val>
        </c:ser>
        <c:gapWidth val="90"/>
        <c:axId val="50030001"/>
        <c:axId val="50030002"/>
      </c:barChart>
      <c:catAx>
        <c:axId val="50030001"/>
        <c:scaling>
          <c:orientation val="minMax"/>
        </c:scaling>
        <c:axPos val="b"/>
        <c:tickLblPos val="nextTo"/>
        <c:spPr>
          <a:ln>
            <a:solidFill>
              <a:srgbClr val="D5E0E4"/>
            </a:solidFill>
          </a:ln>
        </c:spPr>
        <c:txPr>
          <a:bodyPr/>
          <a:lstStyle/>
          <a:p>
            <a:pPr>
              <a:defRPr sz="900" baseline="0">
                <a:solidFill>
                  <a:srgbClr val="5F7680"/>
                </a:solidFill>
                <a:latin typeface="Arial"/>
              </a:defRPr>
            </a:pPr>
            <a:endParaRPr lang="en-US"/>
          </a:p>
        </c:txPr>
        <c:crossAx val="50030002"/>
        <c:crosses val="autoZero"/>
        <c:auto val="1"/>
        <c:lblAlgn val="ctr"/>
        <c:lblOffset val="100"/>
      </c:catAx>
      <c:valAx>
        <c:axId val="50030002"/>
        <c:scaling>
          <c:orientation val="minMax"/>
        </c:scaling>
        <c:axPos val="l"/>
        <c:majorGridlines>
          <c:spPr>
            <a:ln>
              <a:solidFill>
                <a:srgbClr val="E6EEF1"/>
              </a:solidFill>
            </a:ln>
          </c:spPr>
        </c:majorGridlines>
        <c:numFmt formatCode="0.0" sourceLinked="0"/>
        <c:tickLblPos val="nextTo"/>
        <c:spPr>
          <a:ln>
            <a:noFill/>
          </a:ln>
        </c:spPr>
        <c:txPr>
          <a:bodyPr/>
          <a:lstStyle/>
          <a:p>
            <a:pPr>
              <a:defRPr sz="800" baseline="0">
                <a:solidFill>
                  <a:srgbClr val="5F7680"/>
                </a:solidFill>
                <a:latin typeface="Arial"/>
              </a:defRPr>
            </a:pPr>
            <a:endParaRPr lang="en-US"/>
          </a:p>
        </c:txPr>
        <c:crossAx val="50030001"/>
        <c:crosses val="autoZero"/>
        <c:crossBetween val="between"/>
      </c:valAx>
      <c:spPr>
        <a:noFill/>
      </c:spPr>
    </c:plotArea>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19050</xdr:rowOff>
    </xdr:from>
    <xdr:to>
      <xdr:col>1</xdr:col>
      <xdr:colOff>152400</xdr:colOff>
      <xdr:row>0</xdr:row>
      <xdr:rowOff>276225</xdr:rowOff>
    </xdr:to>
    <xdr:pic>
      <xdr:nvPicPr>
        <xdr:cNvPr id="2" name="Picture 1" descr="apple-touch-icon.png"/>
        <xdr:cNvPicPr>
          <a:picLocks noChangeAspect="1"/>
        </xdr:cNvPicPr>
      </xdr:nvPicPr>
      <xdr:blipFill>
        <a:blip xmlns:r="http://schemas.openxmlformats.org/officeDocument/2006/relationships" r:embed="rId1"/>
        <a:stretch>
          <a:fillRect/>
        </a:stretch>
      </xdr:blipFill>
      <xdr:spPr>
        <a:xfrm>
          <a:off x="76200" y="19050"/>
          <a:ext cx="257175" cy="257175"/>
        </a:xfrm>
        <a:prstGeom prst="rect">
          <a:avLst/>
        </a:prstGeom>
      </xdr:spPr>
    </xdr:pic>
    <xdr:clientData/>
  </xdr:twoCellAnchor>
  <xdr:twoCellAnchor>
    <xdr:from>
      <xdr:col>7</xdr:col>
      <xdr:colOff>95250</xdr:colOff>
      <xdr:row>27</xdr:row>
      <xdr:rowOff>38100</xdr:rowOff>
    </xdr:from>
    <xdr:to>
      <xdr:col>8</xdr:col>
      <xdr:colOff>333375</xdr:colOff>
      <xdr:row>31</xdr:row>
      <xdr:rowOff>114300</xdr:rowOff>
    </xdr:to>
    <xdr:pic>
      <xdr:nvPicPr>
        <xdr:cNvPr id="3" name="Picture 2" descr="qr.png"/>
        <xdr:cNvPicPr>
          <a:picLocks noChangeAspect="1"/>
        </xdr:cNvPicPr>
      </xdr:nvPicPr>
      <xdr:blipFill>
        <a:blip xmlns:r="http://schemas.openxmlformats.org/officeDocument/2006/relationships" r:embed="rId2"/>
        <a:stretch>
          <a:fillRect/>
        </a:stretch>
      </xdr:blipFill>
      <xdr:spPr>
        <a:xfrm>
          <a:off x="6562725" y="7172325"/>
          <a:ext cx="1285875" cy="1285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0</xdr:row>
      <xdr:rowOff>19050</xdr:rowOff>
    </xdr:from>
    <xdr:to>
      <xdr:col>0</xdr:col>
      <xdr:colOff>333375</xdr:colOff>
      <xdr:row>0</xdr:row>
      <xdr:rowOff>276225</xdr:rowOff>
    </xdr:to>
    <xdr:pic>
      <xdr:nvPicPr>
        <xdr:cNvPr id="2" name="Picture 1" descr="apple-touch-icon.png"/>
        <xdr:cNvPicPr>
          <a:picLocks noChangeAspect="1"/>
        </xdr:cNvPicPr>
      </xdr:nvPicPr>
      <xdr:blipFill>
        <a:blip xmlns:r="http://schemas.openxmlformats.org/officeDocument/2006/relationships" r:embed="rId1"/>
        <a:stretch>
          <a:fillRect/>
        </a:stretch>
      </xdr:blipFill>
      <xdr:spPr>
        <a:xfrm>
          <a:off x="76200" y="19050"/>
          <a:ext cx="257175" cy="2571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0</xdr:row>
      <xdr:rowOff>19050</xdr:rowOff>
    </xdr:from>
    <xdr:to>
      <xdr:col>0</xdr:col>
      <xdr:colOff>333375</xdr:colOff>
      <xdr:row>0</xdr:row>
      <xdr:rowOff>276225</xdr:rowOff>
    </xdr:to>
    <xdr:pic>
      <xdr:nvPicPr>
        <xdr:cNvPr id="2" name="Picture 1" descr="apple-touch-icon.png"/>
        <xdr:cNvPicPr>
          <a:picLocks noChangeAspect="1"/>
        </xdr:cNvPicPr>
      </xdr:nvPicPr>
      <xdr:blipFill>
        <a:blip xmlns:r="http://schemas.openxmlformats.org/officeDocument/2006/relationships" r:embed="rId1"/>
        <a:stretch>
          <a:fillRect/>
        </a:stretch>
      </xdr:blipFill>
      <xdr:spPr>
        <a:xfrm>
          <a:off x="76200" y="19050"/>
          <a:ext cx="257175" cy="257175"/>
        </a:xfrm>
        <a:prstGeom prst="rect">
          <a:avLst/>
        </a:prstGeom>
      </xdr:spPr>
    </xdr:pic>
    <xdr:clientData/>
  </xdr:twoCellAnchor>
  <xdr:twoCellAnchor>
    <xdr:from>
      <xdr:col>0</xdr:col>
      <xdr:colOff>38100</xdr:colOff>
      <xdr:row>21</xdr:row>
      <xdr:rowOff>0</xdr:rowOff>
    </xdr:from>
    <xdr:to>
      <xdr:col>8</xdr:col>
      <xdr:colOff>695325</xdr:colOff>
      <xdr:row>36</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76200</xdr:colOff>
      <xdr:row>0</xdr:row>
      <xdr:rowOff>19050</xdr:rowOff>
    </xdr:from>
    <xdr:to>
      <xdr:col>0</xdr:col>
      <xdr:colOff>333375</xdr:colOff>
      <xdr:row>0</xdr:row>
      <xdr:rowOff>276225</xdr:rowOff>
    </xdr:to>
    <xdr:pic>
      <xdr:nvPicPr>
        <xdr:cNvPr id="2" name="Picture 1" descr="apple-touch-icon.png"/>
        <xdr:cNvPicPr>
          <a:picLocks noChangeAspect="1"/>
        </xdr:cNvPicPr>
      </xdr:nvPicPr>
      <xdr:blipFill>
        <a:blip xmlns:r="http://schemas.openxmlformats.org/officeDocument/2006/relationships" r:embed="rId1"/>
        <a:stretch>
          <a:fillRect/>
        </a:stretch>
      </xdr:blipFill>
      <xdr:spPr>
        <a:xfrm>
          <a:off x="76200" y="19050"/>
          <a:ext cx="257175" cy="2571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76200</xdr:colOff>
      <xdr:row>0</xdr:row>
      <xdr:rowOff>19050</xdr:rowOff>
    </xdr:from>
    <xdr:to>
      <xdr:col>0</xdr:col>
      <xdr:colOff>333375</xdr:colOff>
      <xdr:row>0</xdr:row>
      <xdr:rowOff>276225</xdr:rowOff>
    </xdr:to>
    <xdr:pic>
      <xdr:nvPicPr>
        <xdr:cNvPr id="2" name="Picture 1" descr="apple-touch-icon.png"/>
        <xdr:cNvPicPr>
          <a:picLocks noChangeAspect="1"/>
        </xdr:cNvPicPr>
      </xdr:nvPicPr>
      <xdr:blipFill>
        <a:blip xmlns:r="http://schemas.openxmlformats.org/officeDocument/2006/relationships" r:embed="rId1"/>
        <a:stretch>
          <a:fillRect/>
        </a:stretch>
      </xdr:blipFill>
      <xdr:spPr>
        <a:xfrm>
          <a:off x="76200" y="19050"/>
          <a:ext cx="257175" cy="257175"/>
        </a:xfrm>
        <a:prstGeom prst="rect">
          <a:avLst/>
        </a:prstGeom>
      </xdr:spPr>
    </xdr:pic>
    <xdr:clientData/>
  </xdr:twoCellAnchor>
  <xdr:twoCellAnchor>
    <xdr:from>
      <xdr:col>0</xdr:col>
      <xdr:colOff>38100</xdr:colOff>
      <xdr:row>15</xdr:row>
      <xdr:rowOff>0</xdr:rowOff>
    </xdr:from>
    <xdr:to>
      <xdr:col>4</xdr:col>
      <xdr:colOff>247650</xdr:colOff>
      <xdr:row>28</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76200</xdr:colOff>
      <xdr:row>0</xdr:row>
      <xdr:rowOff>19050</xdr:rowOff>
    </xdr:from>
    <xdr:to>
      <xdr:col>0</xdr:col>
      <xdr:colOff>333375</xdr:colOff>
      <xdr:row>0</xdr:row>
      <xdr:rowOff>276225</xdr:rowOff>
    </xdr:to>
    <xdr:pic>
      <xdr:nvPicPr>
        <xdr:cNvPr id="2" name="Picture 1" descr="apple-touch-icon.png"/>
        <xdr:cNvPicPr>
          <a:picLocks noChangeAspect="1"/>
        </xdr:cNvPicPr>
      </xdr:nvPicPr>
      <xdr:blipFill>
        <a:blip xmlns:r="http://schemas.openxmlformats.org/officeDocument/2006/relationships" r:embed="rId1"/>
        <a:stretch>
          <a:fillRect/>
        </a:stretch>
      </xdr:blipFill>
      <xdr:spPr>
        <a:xfrm>
          <a:off x="76200" y="19050"/>
          <a:ext cx="257175" cy="257175"/>
        </a:xfrm>
        <a:prstGeom prst="rect">
          <a:avLst/>
        </a:prstGeom>
      </xdr:spPr>
    </xdr:pic>
    <xdr:clientData/>
  </xdr:twoCellAnchor>
  <xdr:twoCellAnchor>
    <xdr:from>
      <xdr:col>0</xdr:col>
      <xdr:colOff>38100</xdr:colOff>
      <xdr:row>21</xdr:row>
      <xdr:rowOff>0</xdr:rowOff>
    </xdr:from>
    <xdr:to>
      <xdr:col>7</xdr:col>
      <xdr:colOff>104775</xdr:colOff>
      <xdr:row>35</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hg.services" TargetMode="External"/><Relationship Id="rId2" Type="http://schemas.openxmlformats.org/officeDocument/2006/relationships/hyperlink" Target="mailto:welcome@ghg.services?subject=Pilot%20partnership"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sheetPr>
    <tabColor rgb="FF57D3A4"/>
    <pageSetUpPr fitToPage="1"/>
  </sheetPr>
  <dimension ref="A1:I38"/>
  <sheetViews>
    <sheetView showGridLines="0" tabSelected="1" workbookViewId="0"/>
  </sheetViews>
  <sheetFormatPr defaultRowHeight="15"/>
  <cols>
    <col min="1" max="1" width="2.7109375" customWidth="1"/>
    <col min="2" max="9" width="15.7109375" customWidth="1"/>
  </cols>
  <sheetData>
    <row r="1" spans="1:9" s="1" customFormat="1" ht="28" customHeight="1">
      <c r="A1" s="2" t="s">
        <v>0</v>
      </c>
      <c r="B1" s="1"/>
      <c r="C1" s="1"/>
      <c r="D1" s="1"/>
      <c r="E1" s="1"/>
      <c r="F1" s="1"/>
      <c r="G1" s="1"/>
      <c r="H1" s="3" t="s">
        <v>1</v>
      </c>
      <c r="I1" s="3"/>
    </row>
    <row r="2" spans="1:9" s="1" customFormat="1" ht="32" customHeight="1">
      <c r="A2" s="4" t="s">
        <v>2</v>
      </c>
    </row>
    <row r="3" spans="1:9" s="1" customFormat="1" ht="22" customHeight="1">
      <c r="A3" s="5" t="s">
        <v>3</v>
      </c>
    </row>
    <row r="4" spans="1:9" s="6" customFormat="1" ht="3" customHeight="1"/>
    <row r="5" spans="1:9" ht="10" customHeight="1"/>
    <row r="6" spans="1:9">
      <c r="B6" s="7" t="s">
        <v>4</v>
      </c>
      <c r="C6" s="8"/>
      <c r="D6" s="8"/>
      <c r="E6" s="8"/>
      <c r="F6" s="8"/>
      <c r="G6" s="8"/>
      <c r="H6" s="8"/>
      <c r="I6" s="8"/>
    </row>
    <row r="7" spans="1:9" ht="40" customHeight="1">
      <c r="B7" s="8" t="s">
        <v>5</v>
      </c>
      <c r="C7" s="8"/>
      <c r="D7" s="8"/>
      <c r="E7" s="8"/>
      <c r="F7" s="8"/>
      <c r="G7" s="8"/>
      <c r="H7" s="8"/>
      <c r="I7" s="8"/>
    </row>
    <row r="8" spans="1:9" ht="34" customHeight="1">
      <c r="B8" s="9" t="s">
        <v>6</v>
      </c>
      <c r="C8" s="9"/>
      <c r="D8" s="9"/>
      <c r="E8" s="9"/>
      <c r="F8" s="9"/>
      <c r="G8" s="9"/>
      <c r="H8" s="9"/>
      <c r="I8" s="9"/>
    </row>
    <row r="9" spans="1:9" ht="10" customHeight="1"/>
    <row r="10" spans="1:9" ht="40" customHeight="1">
      <c r="B10" s="10">
        <f>Report!H15</f>
        <v>1.45176</v>
      </c>
      <c r="C10" s="10"/>
      <c r="D10" s="11">
        <f>COUNTA(Report!A12:A14)</f>
        <v>3</v>
      </c>
      <c r="E10" s="11"/>
      <c r="F10" s="11">
        <f>Ingest!C16</f>
        <v>3</v>
      </c>
      <c r="G10" s="11"/>
      <c r="H10" s="12" t="s">
        <v>10</v>
      </c>
      <c r="I10" s="12"/>
    </row>
    <row r="11" spans="1:9" ht="30" customHeight="1">
      <c r="B11" s="13" t="s">
        <v>7</v>
      </c>
      <c r="C11" s="13"/>
      <c r="D11" s="13" t="s">
        <v>8</v>
      </c>
      <c r="E11" s="13"/>
      <c r="F11" s="13" t="s">
        <v>9</v>
      </c>
      <c r="G11" s="13"/>
      <c r="H11" s="13" t="s">
        <v>11</v>
      </c>
      <c r="I11" s="13"/>
    </row>
    <row r="12" spans="1:9" ht="14" customHeight="1"/>
    <row r="13" spans="1:9">
      <c r="B13" s="14" t="s">
        <v>12</v>
      </c>
      <c r="C13" s="14"/>
      <c r="D13" s="14"/>
      <c r="E13" s="14"/>
      <c r="F13" s="14"/>
      <c r="G13" s="14"/>
      <c r="H13" s="14"/>
      <c r="I13" s="14"/>
    </row>
    <row r="14" spans="1:9" ht="22" customHeight="1">
      <c r="B14" s="15" t="s">
        <v>13</v>
      </c>
      <c r="C14" s="15"/>
      <c r="D14" s="16" t="s">
        <v>14</v>
      </c>
      <c r="E14" s="16"/>
      <c r="F14" s="16"/>
      <c r="G14" s="16"/>
      <c r="H14" s="16"/>
      <c r="I14" s="16"/>
    </row>
    <row r="15" spans="1:9" ht="22" customHeight="1">
      <c r="B15" s="15" t="s">
        <v>15</v>
      </c>
      <c r="C15" s="15"/>
      <c r="D15" s="16" t="s">
        <v>16</v>
      </c>
      <c r="E15" s="16"/>
      <c r="F15" s="16"/>
      <c r="G15" s="16"/>
      <c r="H15" s="16"/>
      <c r="I15" s="16"/>
    </row>
    <row r="16" spans="1:9" ht="22" customHeight="1">
      <c r="B16" s="15" t="s">
        <v>17</v>
      </c>
      <c r="C16" s="15"/>
      <c r="D16" s="16" t="s">
        <v>18</v>
      </c>
      <c r="E16" s="16"/>
      <c r="F16" s="16"/>
      <c r="G16" s="16"/>
      <c r="H16" s="16"/>
      <c r="I16" s="16"/>
    </row>
    <row r="17" spans="2:9" ht="22" customHeight="1">
      <c r="B17" s="15" t="s">
        <v>19</v>
      </c>
      <c r="C17" s="15"/>
      <c r="D17" s="16" t="s">
        <v>20</v>
      </c>
      <c r="E17" s="16"/>
      <c r="F17" s="16"/>
      <c r="G17" s="16"/>
      <c r="H17" s="16"/>
      <c r="I17" s="16"/>
    </row>
    <row r="18" spans="2:9" ht="22" customHeight="1">
      <c r="B18" s="15" t="s">
        <v>21</v>
      </c>
      <c r="C18" s="15"/>
      <c r="D18" s="16" t="s">
        <v>22</v>
      </c>
      <c r="E18" s="16"/>
      <c r="F18" s="16"/>
      <c r="G18" s="16"/>
      <c r="H18" s="16"/>
      <c r="I18" s="16"/>
    </row>
    <row r="19" spans="2:9" ht="14" customHeight="1"/>
    <row r="20" spans="2:9">
      <c r="B20" s="14" t="s">
        <v>23</v>
      </c>
      <c r="C20" s="14"/>
      <c r="D20" s="14"/>
      <c r="E20" s="14"/>
      <c r="F20" s="14"/>
      <c r="G20" s="14"/>
      <c r="H20" s="14"/>
      <c r="I20" s="14"/>
    </row>
    <row r="21" spans="2:9" ht="20" customHeight="1">
      <c r="B21" s="17">
        <v>3</v>
      </c>
      <c r="C21" s="18" t="s">
        <v>24</v>
      </c>
      <c r="D21" s="18"/>
      <c r="E21" s="18"/>
      <c r="F21" s="18"/>
      <c r="G21" s="18"/>
      <c r="H21" s="18"/>
      <c r="I21" s="18"/>
    </row>
    <row r="22" spans="2:9" ht="20" customHeight="1">
      <c r="B22" s="19">
        <v>0.17</v>
      </c>
      <c r="C22" s="18" t="s">
        <v>25</v>
      </c>
      <c r="D22" s="18"/>
      <c r="E22" s="18"/>
      <c r="F22" s="18"/>
      <c r="G22" s="18"/>
      <c r="H22" s="18"/>
      <c r="I22" s="18"/>
    </row>
    <row r="23" spans="2:9" ht="20" customHeight="1">
      <c r="B23" s="20">
        <v>4968</v>
      </c>
      <c r="C23" s="18" t="s">
        <v>26</v>
      </c>
      <c r="D23" s="18"/>
      <c r="E23" s="18"/>
      <c r="F23" s="18"/>
      <c r="G23" s="18"/>
      <c r="H23" s="18"/>
      <c r="I23" s="18"/>
    </row>
    <row r="24" spans="2:9" ht="20" customHeight="1">
      <c r="B24" s="21" t="s">
        <v>27</v>
      </c>
      <c r="C24" s="22" t="s">
        <v>28</v>
      </c>
      <c r="D24" s="22"/>
      <c r="E24" s="22"/>
      <c r="F24" s="22"/>
      <c r="G24" s="22"/>
      <c r="H24" s="22"/>
      <c r="I24" s="22"/>
    </row>
    <row r="25" spans="2:9" ht="28" customHeight="1">
      <c r="C25" s="22"/>
      <c r="D25" s="22"/>
      <c r="E25" s="22"/>
      <c r="F25" s="22"/>
      <c r="G25" s="22"/>
      <c r="H25" s="22"/>
      <c r="I25" s="22"/>
    </row>
    <row r="26" spans="2:9" ht="14" customHeight="1"/>
    <row r="27" spans="2:9">
      <c r="B27" s="14" t="s">
        <v>29</v>
      </c>
      <c r="C27" s="14"/>
      <c r="D27" s="14"/>
      <c r="E27" s="14"/>
      <c r="F27" s="14"/>
      <c r="G27" s="14"/>
      <c r="H27" s="14"/>
      <c r="I27" s="14"/>
    </row>
    <row r="28" spans="2:9" ht="22" customHeight="1">
      <c r="B28" s="23" t="s">
        <v>30</v>
      </c>
      <c r="C28" s="23"/>
      <c r="D28" s="23"/>
      <c r="E28" s="23"/>
      <c r="F28" s="23"/>
    </row>
    <row r="29" spans="2:9" ht="22" customHeight="1">
      <c r="B29" s="23"/>
      <c r="C29" s="23"/>
      <c r="D29" s="23"/>
      <c r="E29" s="23"/>
      <c r="F29" s="23"/>
    </row>
    <row r="30" spans="2:9" ht="22" customHeight="1">
      <c r="B30" s="23"/>
      <c r="C30" s="23"/>
      <c r="D30" s="23"/>
      <c r="E30" s="23"/>
      <c r="F30" s="23"/>
    </row>
    <row r="31" spans="2:9" ht="30" customHeight="1">
      <c r="B31" s="21" t="s">
        <v>31</v>
      </c>
      <c r="C31" s="23" t="s">
        <v>32</v>
      </c>
      <c r="D31" s="23"/>
      <c r="E31" s="23"/>
      <c r="F31" s="23"/>
    </row>
    <row r="32" spans="2:9" ht="20" customHeight="1">
      <c r="B32" s="21" t="s">
        <v>33</v>
      </c>
      <c r="C32" s="24" t="s">
        <v>34</v>
      </c>
      <c r="D32" s="15"/>
      <c r="E32" s="15"/>
      <c r="F32" s="15"/>
    </row>
    <row r="33" spans="2:9" ht="20" customHeight="1">
      <c r="B33" s="21" t="s">
        <v>35</v>
      </c>
      <c r="C33" s="24" t="s">
        <v>36</v>
      </c>
      <c r="D33" s="15"/>
      <c r="E33" s="15"/>
      <c r="F33" s="15"/>
      <c r="G33" s="25" t="s">
        <v>39</v>
      </c>
      <c r="H33" s="25"/>
      <c r="I33" s="25"/>
    </row>
    <row r="34" spans="2:9" ht="20" customHeight="1">
      <c r="B34" s="21" t="s">
        <v>37</v>
      </c>
      <c r="C34" s="8" t="s">
        <v>38</v>
      </c>
      <c r="D34" s="8"/>
      <c r="E34" s="8"/>
      <c r="F34" s="8"/>
      <c r="G34" s="25"/>
      <c r="H34" s="25"/>
      <c r="I34" s="25"/>
    </row>
    <row r="35" spans="2:9" ht="14" customHeight="1"/>
    <row r="36" spans="2:9" ht="22" customHeight="1">
      <c r="B36" s="26" t="s">
        <v>40</v>
      </c>
      <c r="C36" s="26"/>
      <c r="D36" s="26"/>
      <c r="E36" s="26"/>
      <c r="F36" s="26"/>
      <c r="G36" s="26"/>
      <c r="H36" s="26"/>
      <c r="I36" s="26"/>
    </row>
    <row r="37" spans="2:9" ht="22" customHeight="1">
      <c r="B37" s="26"/>
      <c r="C37" s="26"/>
      <c r="D37" s="26"/>
      <c r="E37" s="26"/>
      <c r="F37" s="26"/>
      <c r="G37" s="26"/>
      <c r="H37" s="26"/>
      <c r="I37" s="26"/>
    </row>
    <row r="38" spans="2:9" ht="22" customHeight="1">
      <c r="B38" s="26"/>
      <c r="C38" s="26"/>
      <c r="D38" s="26"/>
      <c r="E38" s="26"/>
      <c r="F38" s="26"/>
      <c r="G38" s="26"/>
      <c r="H38" s="26"/>
      <c r="I38" s="26"/>
    </row>
  </sheetData>
  <mergeCells count="37">
    <mergeCell ref="A1:G1"/>
    <mergeCell ref="H1:I1"/>
    <mergeCell ref="B6:I6"/>
    <mergeCell ref="B7:I7"/>
    <mergeCell ref="B8:I8"/>
    <mergeCell ref="B10:C10"/>
    <mergeCell ref="B11:C11"/>
    <mergeCell ref="D10:E10"/>
    <mergeCell ref="D11:E11"/>
    <mergeCell ref="F10:G10"/>
    <mergeCell ref="F11:G11"/>
    <mergeCell ref="H10:I10"/>
    <mergeCell ref="H11:I11"/>
    <mergeCell ref="B13:I13"/>
    <mergeCell ref="B14:C14"/>
    <mergeCell ref="D14:I14"/>
    <mergeCell ref="B15:C15"/>
    <mergeCell ref="D15:I15"/>
    <mergeCell ref="B16:C16"/>
    <mergeCell ref="D16:I16"/>
    <mergeCell ref="B17:C17"/>
    <mergeCell ref="D17:I17"/>
    <mergeCell ref="B18:C18"/>
    <mergeCell ref="D18:I18"/>
    <mergeCell ref="B20:I20"/>
    <mergeCell ref="C21:I21"/>
    <mergeCell ref="C22:I22"/>
    <mergeCell ref="C23:I23"/>
    <mergeCell ref="C24:I25"/>
    <mergeCell ref="B27:I27"/>
    <mergeCell ref="B28:F30"/>
    <mergeCell ref="C31:F31"/>
    <mergeCell ref="C32:F32"/>
    <mergeCell ref="C33:F33"/>
    <mergeCell ref="C34:F34"/>
    <mergeCell ref="G33:I34"/>
    <mergeCell ref="B36:I38"/>
  </mergeCells>
  <hyperlinks>
    <hyperlink ref="B14" location="'Interview'!A1" display="Interview"/>
    <hyperlink ref="B15" location="'Ingest'!A1" display="Ingest"/>
    <hyperlink ref="B16" location="'Data'!A1" display="Data"/>
    <hyperlink ref="B17" location="'Calc'!A1" display="Calc"/>
    <hyperlink ref="B18" location="'Report'!A1" display="Report"/>
    <hyperlink ref="C32" r:id="rId1"/>
    <hyperlink ref="C33" r:id="rId2"/>
  </hyperlinks>
  <pageMargins left="0.4" right="0.4" top="0.5" bottom="0.6" header="0.3" footer="0.3"/>
  <pageSetup paperSize="9" orientation="landscape"/>
  <headerFooter>
    <oddFooter>&amp;L&amp;8ghg.services · welcome@ghg.services&amp;C&amp;8In development · Fictional sample data&amp;R&amp;8Page &amp;P of &amp;N</oddFooter>
  </headerFooter>
  <drawing r:id="rId3"/>
</worksheet>
</file>

<file path=xl/worksheets/sheet2.xml><?xml version="1.0" encoding="utf-8"?>
<worksheet xmlns="http://schemas.openxmlformats.org/spreadsheetml/2006/main" xmlns:r="http://schemas.openxmlformats.org/officeDocument/2006/relationships">
  <sheetPr>
    <tabColor rgb="FF57D3A4"/>
    <pageSetUpPr fitToPage="1"/>
  </sheetPr>
  <dimension ref="A1:E13"/>
  <sheetViews>
    <sheetView showGridLines="0" workbookViewId="0">
      <pane ySplit="5" topLeftCell="A6" activePane="bottomLeft" state="frozen"/>
      <selection pane="bottomLeft"/>
    </sheetView>
  </sheetViews>
  <sheetFormatPr defaultRowHeight="15"/>
  <cols>
    <col min="1" max="2" width="7.7109375" customWidth="1"/>
    <col min="3" max="3" width="12.7109375" customWidth="1"/>
    <col min="4" max="4" width="52.7109375" customWidth="1"/>
    <col min="5" max="5" width="56.7109375" customWidth="1"/>
  </cols>
  <sheetData>
    <row r="1" spans="1:5" s="1" customFormat="1" ht="28" customHeight="1">
      <c r="A1" s="2" t="s">
        <v>0</v>
      </c>
      <c r="B1" s="1"/>
      <c r="C1" s="1"/>
      <c r="D1" s="3" t="s">
        <v>1</v>
      </c>
      <c r="E1" s="3"/>
    </row>
    <row r="2" spans="1:5" s="1" customFormat="1" ht="32" customHeight="1">
      <c r="A2" s="4" t="s">
        <v>41</v>
      </c>
    </row>
    <row r="3" spans="1:5" s="1" customFormat="1" ht="22" customHeight="1">
      <c r="A3" s="5" t="s">
        <v>42</v>
      </c>
    </row>
    <row r="4" spans="1:5" s="6" customFormat="1" ht="3" customHeight="1"/>
    <row r="5" spans="1:5" ht="24" customHeight="1">
      <c r="A5" s="27" t="s">
        <v>43</v>
      </c>
      <c r="B5" s="27" t="s">
        <v>44</v>
      </c>
      <c r="C5" s="27" t="s">
        <v>45</v>
      </c>
      <c r="D5" s="27" t="s">
        <v>46</v>
      </c>
      <c r="E5" s="27" t="s">
        <v>47</v>
      </c>
    </row>
    <row r="6" spans="1:5" ht="30" customHeight="1">
      <c r="A6" s="28">
        <v>1</v>
      </c>
      <c r="B6" s="28">
        <v>1</v>
      </c>
      <c r="C6" s="29" t="s">
        <v>48</v>
      </c>
      <c r="D6" s="30" t="s">
        <v>49</v>
      </c>
      <c r="E6" s="31"/>
    </row>
    <row r="7" spans="1:5" ht="30" customHeight="1">
      <c r="A7" s="32">
        <v>2</v>
      </c>
      <c r="B7" s="32">
        <v>1</v>
      </c>
      <c r="C7" s="33" t="s">
        <v>50</v>
      </c>
      <c r="D7" s="34" t="s">
        <v>51</v>
      </c>
      <c r="E7" s="35" t="s">
        <v>52</v>
      </c>
    </row>
    <row r="8" spans="1:5" ht="30" customHeight="1">
      <c r="A8" s="28">
        <v>3</v>
      </c>
      <c r="B8" s="28">
        <v>2</v>
      </c>
      <c r="C8" s="29" t="s">
        <v>48</v>
      </c>
      <c r="D8" s="30" t="s">
        <v>53</v>
      </c>
      <c r="E8" s="31"/>
    </row>
    <row r="9" spans="1:5" ht="44" customHeight="1">
      <c r="A9" s="32">
        <v>4</v>
      </c>
      <c r="B9" s="32">
        <v>2</v>
      </c>
      <c r="C9" s="33" t="s">
        <v>50</v>
      </c>
      <c r="D9" s="34" t="s">
        <v>54</v>
      </c>
      <c r="E9" s="35" t="s">
        <v>55</v>
      </c>
    </row>
    <row r="10" spans="1:5" ht="30" customHeight="1">
      <c r="A10" s="28">
        <v>5</v>
      </c>
      <c r="B10" s="28">
        <v>3</v>
      </c>
      <c r="C10" s="29" t="s">
        <v>48</v>
      </c>
      <c r="D10" s="30" t="s">
        <v>56</v>
      </c>
      <c r="E10" s="31"/>
    </row>
    <row r="11" spans="1:5" ht="30" customHeight="1">
      <c r="A11" s="32">
        <v>6</v>
      </c>
      <c r="B11" s="32">
        <v>3</v>
      </c>
      <c r="C11" s="33" t="s">
        <v>50</v>
      </c>
      <c r="D11" s="34" t="s">
        <v>57</v>
      </c>
      <c r="E11" s="35" t="s">
        <v>58</v>
      </c>
    </row>
    <row r="13" spans="1:5">
      <c r="A13" s="21" t="s">
        <v>59</v>
      </c>
      <c r="D13" s="36" t="s">
        <v>60</v>
      </c>
    </row>
  </sheetData>
  <mergeCells count="2">
    <mergeCell ref="A1:C1"/>
    <mergeCell ref="D1:E1"/>
  </mergeCells>
  <pageMargins left="0.4" right="0.4" top="0.5" bottom="0.6" header="0.3" footer="0.3"/>
  <pageSetup paperSize="9" orientation="landscape"/>
  <headerFooter>
    <oddFooter>&amp;L&amp;8ghg.services · welcome@ghg.services&amp;C&amp;8In development · Fictional sample data&amp;R&amp;8Page &amp;P of &amp;N</oddFooter>
  </headerFooter>
  <drawing r:id="rId1"/>
</worksheet>
</file>

<file path=xl/worksheets/sheet3.xml><?xml version="1.0" encoding="utf-8"?>
<worksheet xmlns="http://schemas.openxmlformats.org/spreadsheetml/2006/main" xmlns:r="http://schemas.openxmlformats.org/officeDocument/2006/relationships">
  <sheetPr>
    <tabColor rgb="FF57D3A4"/>
    <pageSetUpPr fitToPage="1"/>
  </sheetPr>
  <dimension ref="A1:L20"/>
  <sheetViews>
    <sheetView showGridLines="0" workbookViewId="0">
      <pane ySplit="5" topLeftCell="A6" activePane="bottomLeft" state="frozen"/>
      <selection pane="bottomLeft"/>
    </sheetView>
  </sheetViews>
  <sheetFormatPr defaultRowHeight="15"/>
  <cols>
    <col min="1" max="1" width="7.7109375" customWidth="1"/>
    <col min="2" max="2" width="8.7109375" customWidth="1"/>
    <col min="3" max="3" width="20.7109375" customWidth="1"/>
    <col min="4" max="4" width="9.7109375" customWidth="1"/>
    <col min="5" max="5" width="12.7109375" customWidth="1"/>
    <col min="6" max="6" width="14.7109375" customWidth="1"/>
    <col min="7" max="7" width="11.7109375" customWidth="1"/>
    <col min="8" max="8" width="12.7109375" customWidth="1"/>
    <col min="9" max="11" width="22.7109375" customWidth="1"/>
    <col min="12" max="12" width="14.7109375" customWidth="1"/>
  </cols>
  <sheetData>
    <row r="1" spans="1:12" s="1" customFormat="1" ht="28" customHeight="1">
      <c r="A1" s="2" t="s">
        <v>0</v>
      </c>
      <c r="B1" s="1"/>
      <c r="C1" s="1"/>
      <c r="D1" s="1"/>
      <c r="E1" s="1"/>
      <c r="F1" s="1"/>
      <c r="G1" s="1"/>
      <c r="H1" s="1"/>
      <c r="I1" s="1"/>
      <c r="J1" s="1"/>
      <c r="K1" s="3" t="s">
        <v>1</v>
      </c>
      <c r="L1" s="3"/>
    </row>
    <row r="2" spans="1:12" s="1" customFormat="1" ht="32" customHeight="1">
      <c r="A2" s="4" t="s">
        <v>61</v>
      </c>
    </row>
    <row r="3" spans="1:12" s="1" customFormat="1" ht="22" customHeight="1">
      <c r="A3" s="5" t="s">
        <v>62</v>
      </c>
    </row>
    <row r="4" spans="1:12" s="6" customFormat="1" ht="3" customHeight="1"/>
    <row r="5" spans="1:12" ht="30" customHeight="1">
      <c r="A5" s="27" t="s">
        <v>63</v>
      </c>
      <c r="B5" s="27" t="s">
        <v>64</v>
      </c>
      <c r="C5" s="27" t="s">
        <v>65</v>
      </c>
      <c r="D5" s="27" t="s">
        <v>66</v>
      </c>
      <c r="E5" s="27" t="s">
        <v>67</v>
      </c>
      <c r="F5" s="37" t="s">
        <v>68</v>
      </c>
      <c r="G5" s="37" t="s">
        <v>69</v>
      </c>
      <c r="H5" s="37" t="s">
        <v>70</v>
      </c>
      <c r="I5" s="27" t="s">
        <v>71</v>
      </c>
      <c r="J5" s="27" t="s">
        <v>72</v>
      </c>
      <c r="K5" s="27" t="s">
        <v>73</v>
      </c>
      <c r="L5" s="37" t="s">
        <v>74</v>
      </c>
    </row>
    <row r="6" spans="1:12" ht="22" customHeight="1">
      <c r="A6" s="38" t="s">
        <v>75</v>
      </c>
      <c r="B6" s="39" t="s">
        <v>76</v>
      </c>
      <c r="C6" s="30" t="s">
        <v>77</v>
      </c>
      <c r="D6" s="39" t="s">
        <v>78</v>
      </c>
      <c r="E6" s="39" t="s">
        <v>79</v>
      </c>
      <c r="F6" s="40">
        <v>310</v>
      </c>
      <c r="G6" s="40">
        <v>118</v>
      </c>
      <c r="H6" s="41">
        <f>G6/F6*100</f>
        <v>38.064516129032256</v>
      </c>
      <c r="I6" s="42">
        <f>IF(H6&gt;3*$H$14,"OUTLIER","")</f>
        <v/>
      </c>
      <c r="J6" s="42">
        <f>IF(COUNTIFS(D$6:D6,D6,E$6:E6,E6,F$6:F6,F6,G$6:G6,G6)&gt;1,"POSSIBLE DUPLICATE","")</f>
        <v/>
      </c>
      <c r="K6" s="42">
        <f>IF(AND(SUMIFS(G$11:G$12,D$11:D$12,D6,E$11:E$12,E6)&gt;0,SUMIFS(G$11:G$12,D$11:D$12,D6,E$11:E$12,E6)&lt;&gt;G6),"MISMATCH","")</f>
        <v/>
      </c>
      <c r="L6" s="43">
        <f>3*$H$14</f>
        <v>114.19354838709677</v>
      </c>
    </row>
    <row r="7" spans="1:12" ht="22" customHeight="1">
      <c r="A7" s="33" t="s">
        <v>75</v>
      </c>
      <c r="B7" s="44" t="s">
        <v>80</v>
      </c>
      <c r="C7" s="34" t="s">
        <v>77</v>
      </c>
      <c r="D7" s="44" t="s">
        <v>81</v>
      </c>
      <c r="E7" s="44" t="s">
        <v>79</v>
      </c>
      <c r="F7" s="45">
        <v>275</v>
      </c>
      <c r="G7" s="45">
        <v>104</v>
      </c>
      <c r="H7" s="46">
        <f>G7/F7*100</f>
        <v>37.81818181818182</v>
      </c>
      <c r="I7" s="47">
        <f>IF(H7&gt;3*$H$14,"OUTLIER","")</f>
        <v/>
      </c>
      <c r="J7" s="47">
        <f>IF(COUNTIFS(D$6:D7,D7,E$6:E7,E7,F$6:F7,F7,G$6:G7,G7)&gt;1,"POSSIBLE DUPLICATE","")</f>
        <v/>
      </c>
      <c r="K7" s="47">
        <f>IF(AND(SUMIFS(G$11:G$12,D$11:D$12,D7,E$11:E$12,E7)&gt;0,SUMIFS(G$11:G$12,D$11:D$12,D7,E$11:E$12,E7)&lt;&gt;G7),"MISMATCH","")</f>
        <v/>
      </c>
      <c r="L7" s="48">
        <f>3*$H$14</f>
        <v>114.19354838709677</v>
      </c>
    </row>
    <row r="8" spans="1:12" ht="22" customHeight="1">
      <c r="A8" s="38" t="s">
        <v>75</v>
      </c>
      <c r="B8" s="39" t="s">
        <v>82</v>
      </c>
      <c r="C8" s="30" t="s">
        <v>77</v>
      </c>
      <c r="D8" s="39" t="s">
        <v>83</v>
      </c>
      <c r="E8" s="39" t="s">
        <v>84</v>
      </c>
      <c r="F8" s="40">
        <v>380</v>
      </c>
      <c r="G8" s="40">
        <v>1420</v>
      </c>
      <c r="H8" s="41">
        <f>G8/F8*100</f>
        <v>373.6842105263158</v>
      </c>
      <c r="I8" s="42" t="str">
        <f>IF(H8&gt;3*$H$14,"OUTLIER","")</f>
        <v>OUTLIER</v>
      </c>
      <c r="J8" s="42">
        <f>IF(COUNTIFS(D$6:D8,D8,E$6:E8,E8,F$6:F8,F8,G$6:G8,G8)&gt;1,"POSSIBLE DUPLICATE","")</f>
        <v/>
      </c>
      <c r="K8" s="42" t="str">
        <f>IF(AND(SUMIFS(G$11:G$12,D$11:D$12,D8,E$11:E$12,E8)&gt;0,SUMIFS(G$11:G$12,D$11:D$12,D8,E$11:E$12,E8)&lt;&gt;G8),"MISMATCH","")</f>
        <v>MISMATCH</v>
      </c>
      <c r="L8" s="43">
        <f>3*$H$14</f>
        <v>114.19354838709677</v>
      </c>
    </row>
    <row r="9" spans="1:12" ht="22" customHeight="1">
      <c r="A9" s="33" t="s">
        <v>75</v>
      </c>
      <c r="B9" s="44" t="s">
        <v>85</v>
      </c>
      <c r="C9" s="34" t="s">
        <v>77</v>
      </c>
      <c r="D9" s="44" t="s">
        <v>86</v>
      </c>
      <c r="E9" s="44" t="s">
        <v>84</v>
      </c>
      <c r="F9" s="45">
        <v>250</v>
      </c>
      <c r="G9" s="45">
        <v>96</v>
      </c>
      <c r="H9" s="46">
        <f>G9/F9*100</f>
        <v>38.4</v>
      </c>
      <c r="I9" s="47">
        <f>IF(H9&gt;3*$H$14,"OUTLIER","")</f>
        <v/>
      </c>
      <c r="J9" s="47">
        <f>IF(COUNTIFS(D$6:D9,D9,E$6:E9,E9,F$6:F9,F9,G$6:G9,G9)&gt;1,"POSSIBLE DUPLICATE","")</f>
        <v/>
      </c>
      <c r="K9" s="47">
        <f>IF(AND(SUMIFS(G$11:G$12,D$11:D$12,D9,E$11:E$12,E9)&gt;0,SUMIFS(G$11:G$12,D$11:D$12,D9,E$11:E$12,E9)&lt;&gt;G9),"MISMATCH","")</f>
        <v/>
      </c>
      <c r="L9" s="48">
        <f>3*$H$14</f>
        <v>114.19354838709677</v>
      </c>
    </row>
    <row r="10" spans="1:12" ht="22" customHeight="1">
      <c r="A10" s="38" t="s">
        <v>75</v>
      </c>
      <c r="B10" s="39" t="s">
        <v>87</v>
      </c>
      <c r="C10" s="30" t="s">
        <v>77</v>
      </c>
      <c r="D10" s="39" t="s">
        <v>78</v>
      </c>
      <c r="E10" s="39" t="s">
        <v>79</v>
      </c>
      <c r="F10" s="40">
        <v>310</v>
      </c>
      <c r="G10" s="40">
        <v>118</v>
      </c>
      <c r="H10" s="41">
        <f>G10/F10*100</f>
        <v>38.064516129032256</v>
      </c>
      <c r="I10" s="42">
        <f>IF(H10&gt;3*$H$14,"OUTLIER","")</f>
        <v/>
      </c>
      <c r="J10" s="42" t="str">
        <f>IF(COUNTIFS(D$6:D10,D10,E$6:E10,E10,F$6:F10,F10,G$6:G10,G10)&gt;1,"POSSIBLE DUPLICATE","")</f>
        <v>POSSIBLE DUPLICATE</v>
      </c>
      <c r="K10" s="42">
        <f>IF(AND(SUMIFS(G$11:G$12,D$11:D$12,D10,E$11:E$12,E10)&gt;0,SUMIFS(G$11:G$12,D$11:D$12,D10,E$11:E$12,E10)&lt;&gt;G10),"MISMATCH","")</f>
        <v/>
      </c>
      <c r="L10" s="43">
        <f>3*$H$14</f>
        <v>114.19354838709677</v>
      </c>
    </row>
    <row r="11" spans="1:12" ht="22" customHeight="1">
      <c r="A11" s="33" t="s">
        <v>88</v>
      </c>
      <c r="B11" s="44" t="s">
        <v>89</v>
      </c>
      <c r="C11" s="34" t="s">
        <v>90</v>
      </c>
      <c r="D11" s="44" t="s">
        <v>83</v>
      </c>
      <c r="E11" s="44" t="s">
        <v>84</v>
      </c>
      <c r="F11" s="45">
        <v>380</v>
      </c>
      <c r="G11" s="45">
        <v>142</v>
      </c>
      <c r="H11" s="46">
        <f>G11/F11*100</f>
        <v>37.368421052631575</v>
      </c>
      <c r="I11" s="34"/>
      <c r="J11" s="34"/>
      <c r="K11" s="34"/>
      <c r="L11" s="48">
        <f>3*$H$14</f>
        <v>114.19354838709677</v>
      </c>
    </row>
    <row r="12" spans="1:12" ht="22" customHeight="1">
      <c r="A12" s="38" t="s">
        <v>88</v>
      </c>
      <c r="B12" s="39" t="s">
        <v>91</v>
      </c>
      <c r="C12" s="30" t="s">
        <v>90</v>
      </c>
      <c r="D12" s="39" t="s">
        <v>86</v>
      </c>
      <c r="E12" s="39" t="s">
        <v>84</v>
      </c>
      <c r="F12" s="40">
        <v>250</v>
      </c>
      <c r="G12" s="40">
        <v>96</v>
      </c>
      <c r="H12" s="41">
        <f>G12/F12*100</f>
        <v>38.4</v>
      </c>
      <c r="I12" s="30"/>
      <c r="J12" s="30"/>
      <c r="K12" s="30"/>
      <c r="L12" s="43">
        <f>3*$H$14</f>
        <v>114.19354838709677</v>
      </c>
    </row>
    <row r="14" spans="1:12">
      <c r="A14" s="21" t="s">
        <v>92</v>
      </c>
      <c r="H14" s="49">
        <f>MEDIAN(H6:H10)</f>
        <v>38.064516129032256</v>
      </c>
    </row>
    <row r="16" spans="1:12">
      <c r="A16" s="21" t="s">
        <v>93</v>
      </c>
      <c r="C16" s="50">
        <f>COUNTIF(I6:K10,"?*")</f>
        <v>3</v>
      </c>
    </row>
    <row r="17" spans="1:11">
      <c r="A17" s="21" t="s">
        <v>59</v>
      </c>
      <c r="C17" s="51" t="s">
        <v>94</v>
      </c>
    </row>
    <row r="18" spans="1:11">
      <c r="A18" s="21" t="s">
        <v>95</v>
      </c>
      <c r="C18" s="22" t="s">
        <v>96</v>
      </c>
      <c r="D18" s="22"/>
      <c r="E18" s="22"/>
      <c r="F18" s="22"/>
      <c r="G18" s="22"/>
      <c r="H18" s="22"/>
      <c r="I18" s="22"/>
      <c r="J18" s="22"/>
      <c r="K18" s="22"/>
    </row>
    <row r="19" spans="1:11" ht="28" customHeight="1">
      <c r="A19" s="21" t="s">
        <v>97</v>
      </c>
      <c r="C19" s="22" t="s">
        <v>98</v>
      </c>
      <c r="D19" s="22"/>
      <c r="E19" s="22"/>
      <c r="F19" s="22"/>
      <c r="G19" s="22"/>
      <c r="H19" s="22"/>
      <c r="I19" s="22"/>
      <c r="J19" s="22"/>
      <c r="K19" s="22"/>
    </row>
    <row r="20" spans="1:11">
      <c r="C20" s="22"/>
      <c r="D20" s="22"/>
      <c r="E20" s="22"/>
      <c r="F20" s="22"/>
      <c r="G20" s="22"/>
      <c r="H20" s="22"/>
      <c r="I20" s="22"/>
      <c r="J20" s="22"/>
      <c r="K20" s="22"/>
    </row>
  </sheetData>
  <mergeCells count="4">
    <mergeCell ref="A1:J1"/>
    <mergeCell ref="K1:L1"/>
    <mergeCell ref="C18:K18"/>
    <mergeCell ref="C19:K20"/>
  </mergeCells>
  <conditionalFormatting sqref="I6:K10">
    <cfRule type="expression" dxfId="0" priority="1">
      <formula>LEN(I6)&gt;0</formula>
    </cfRule>
  </conditionalFormatting>
  <pageMargins left="0.4" right="0.4" top="0.5" bottom="0.6" header="0.3" footer="0.3"/>
  <pageSetup paperSize="9" orientation="landscape"/>
  <headerFooter>
    <oddFooter>&amp;L&amp;8ghg.services · welcome@ghg.services&amp;C&amp;8In development · Fictional sample data&amp;R&amp;8Page &amp;P of &amp;N</oddFooter>
  </headerFooter>
  <drawing r:id="rId1"/>
</worksheet>
</file>

<file path=xl/worksheets/sheet4.xml><?xml version="1.0" encoding="utf-8"?>
<worksheet xmlns="http://schemas.openxmlformats.org/spreadsheetml/2006/main" xmlns:r="http://schemas.openxmlformats.org/officeDocument/2006/relationships">
  <sheetPr>
    <tabColor rgb="FF57D3A4"/>
    <pageSetUpPr fitToPage="1"/>
  </sheetPr>
  <dimension ref="A1:E19"/>
  <sheetViews>
    <sheetView showGridLines="0" workbookViewId="0">
      <pane ySplit="5" topLeftCell="A6" activePane="bottomLeft" state="frozen"/>
      <selection pane="bottomLeft"/>
    </sheetView>
  </sheetViews>
  <sheetFormatPr defaultRowHeight="15"/>
  <cols>
    <col min="1" max="1" width="28.7109375" customWidth="1"/>
    <col min="2" max="2" width="12.7109375" customWidth="1"/>
    <col min="3" max="3" width="14.7109375" customWidth="1"/>
    <col min="4" max="4" width="26.7109375" customWidth="1"/>
    <col min="5" max="5" width="20.7109375" customWidth="1"/>
  </cols>
  <sheetData>
    <row r="1" spans="1:5" s="1" customFormat="1" ht="28" customHeight="1">
      <c r="A1" s="2" t="s">
        <v>0</v>
      </c>
      <c r="B1" s="1"/>
      <c r="C1" s="1"/>
      <c r="D1" s="3" t="s">
        <v>1</v>
      </c>
      <c r="E1" s="3"/>
    </row>
    <row r="2" spans="1:5" s="1" customFormat="1" ht="32" customHeight="1">
      <c r="A2" s="4" t="s">
        <v>99</v>
      </c>
    </row>
    <row r="3" spans="1:5" s="1" customFormat="1" ht="22" customHeight="1">
      <c r="A3" s="5" t="s">
        <v>100</v>
      </c>
    </row>
    <row r="4" spans="1:5" s="6" customFormat="1" ht="3" customHeight="1"/>
    <row r="5" spans="1:5" ht="24" customHeight="1">
      <c r="A5" s="27" t="s">
        <v>101</v>
      </c>
      <c r="B5" s="37" t="s">
        <v>102</v>
      </c>
      <c r="C5" s="27" t="s">
        <v>103</v>
      </c>
      <c r="D5" s="27" t="s">
        <v>104</v>
      </c>
      <c r="E5" s="27" t="s">
        <v>59</v>
      </c>
    </row>
    <row r="6" spans="1:5" ht="22" customHeight="1">
      <c r="A6" s="52" t="s">
        <v>105</v>
      </c>
      <c r="B6" s="17">
        <v>3</v>
      </c>
      <c r="C6" s="53" t="s">
        <v>106</v>
      </c>
      <c r="D6" s="30" t="s">
        <v>107</v>
      </c>
      <c r="E6" s="54" t="s">
        <v>108</v>
      </c>
    </row>
    <row r="7" spans="1:5" ht="22" customHeight="1">
      <c r="A7" s="55" t="s">
        <v>109</v>
      </c>
      <c r="B7" s="56">
        <v>1</v>
      </c>
      <c r="C7" s="57" t="s">
        <v>106</v>
      </c>
      <c r="D7" s="34" t="s">
        <v>107</v>
      </c>
      <c r="E7" s="58" t="s">
        <v>108</v>
      </c>
    </row>
    <row r="8" spans="1:5" ht="22" customHeight="1">
      <c r="A8" s="52" t="s">
        <v>110</v>
      </c>
      <c r="B8" s="17">
        <v>1</v>
      </c>
      <c r="C8" s="53" t="s">
        <v>106</v>
      </c>
      <c r="D8" s="30" t="s">
        <v>107</v>
      </c>
      <c r="E8" s="54" t="s">
        <v>108</v>
      </c>
    </row>
    <row r="9" spans="1:5" ht="22" customHeight="1">
      <c r="A9" s="55" t="s">
        <v>111</v>
      </c>
      <c r="B9" s="56">
        <v>18</v>
      </c>
      <c r="C9" s="57" t="s">
        <v>112</v>
      </c>
      <c r="D9" s="34" t="s">
        <v>113</v>
      </c>
      <c r="E9" s="58" t="s">
        <v>108</v>
      </c>
    </row>
    <row r="10" spans="1:5" ht="22" customHeight="1">
      <c r="A10" s="52" t="s">
        <v>114</v>
      </c>
      <c r="B10" s="59">
        <v>46</v>
      </c>
      <c r="C10" s="53" t="s">
        <v>115</v>
      </c>
      <c r="D10" s="30" t="s">
        <v>116</v>
      </c>
      <c r="E10" s="60" t="s">
        <v>117</v>
      </c>
    </row>
    <row r="12" spans="1:5">
      <c r="A12" s="21" t="s">
        <v>118</v>
      </c>
      <c r="B12" s="7" t="s">
        <v>119</v>
      </c>
    </row>
    <row r="13" spans="1:5">
      <c r="A13" s="21" t="s">
        <v>120</v>
      </c>
      <c r="B13" s="61" t="s">
        <v>121</v>
      </c>
    </row>
    <row r="15" spans="1:5">
      <c r="A15" s="27" t="s">
        <v>122</v>
      </c>
      <c r="B15" s="27" t="s">
        <v>123</v>
      </c>
      <c r="C15" s="27" t="s">
        <v>124</v>
      </c>
      <c r="D15" s="27"/>
      <c r="E15" s="27"/>
    </row>
    <row r="16" spans="1:5" ht="22" customHeight="1">
      <c r="A16" s="52" t="s">
        <v>125</v>
      </c>
      <c r="B16" s="54" t="s">
        <v>126</v>
      </c>
      <c r="C16" s="30" t="s">
        <v>127</v>
      </c>
      <c r="D16" s="30"/>
      <c r="E16" s="30"/>
    </row>
    <row r="17" spans="1:5" ht="22" customHeight="1">
      <c r="A17" s="55" t="s">
        <v>128</v>
      </c>
      <c r="B17" s="58" t="str">
        <f>IF(B6+B7+B8&lt;=7,"OK","CHECK")</f>
        <v>OK</v>
      </c>
      <c r="C17" s="34" t="s">
        <v>129</v>
      </c>
      <c r="D17" s="34"/>
      <c r="E17" s="34"/>
    </row>
    <row r="18" spans="1:5" ht="22" customHeight="1">
      <c r="A18" s="52" t="s">
        <v>130</v>
      </c>
      <c r="B18" s="54" t="s">
        <v>126</v>
      </c>
      <c r="C18" s="30" t="s">
        <v>131</v>
      </c>
      <c r="D18" s="30"/>
      <c r="E18" s="30"/>
    </row>
    <row r="19" spans="1:5" ht="22" customHeight="1">
      <c r="A19" s="55" t="s">
        <v>132</v>
      </c>
      <c r="B19" s="47" t="s">
        <v>133</v>
      </c>
      <c r="C19" s="34" t="s">
        <v>134</v>
      </c>
      <c r="D19" s="34"/>
      <c r="E19" s="34"/>
    </row>
  </sheetData>
  <mergeCells count="7">
    <mergeCell ref="A1:C1"/>
    <mergeCell ref="D1:E1"/>
    <mergeCell ref="C15:E15"/>
    <mergeCell ref="C16:E16"/>
    <mergeCell ref="C17:E17"/>
    <mergeCell ref="C18:E18"/>
    <mergeCell ref="C19:E19"/>
  </mergeCells>
  <pageMargins left="0.4" right="0.4" top="0.5" bottom="0.6" header="0.3" footer="0.3"/>
  <pageSetup paperSize="9" orientation="landscape"/>
  <headerFooter>
    <oddFooter>&amp;L&amp;8ghg.services · welcome@ghg.services&amp;C&amp;8In development · Fictional sample data&amp;R&amp;8Page &amp;P of &amp;N</oddFooter>
  </headerFooter>
  <drawing r:id="rId1"/>
</worksheet>
</file>

<file path=xl/worksheets/sheet5.xml><?xml version="1.0" encoding="utf-8"?>
<worksheet xmlns="http://schemas.openxmlformats.org/spreadsheetml/2006/main" xmlns:r="http://schemas.openxmlformats.org/officeDocument/2006/relationships">
  <sheetPr>
    <tabColor rgb="FF57D3A4"/>
    <pageSetUpPr fitToPage="1"/>
  </sheetPr>
  <dimension ref="A1:G14"/>
  <sheetViews>
    <sheetView showGridLines="0" workbookViewId="0"/>
  </sheetViews>
  <sheetFormatPr defaultRowHeight="15"/>
  <cols>
    <col min="1" max="1" width="14.7109375" customWidth="1"/>
    <col min="2" max="2" width="16.7109375" customWidth="1"/>
    <col min="3" max="4" width="12.7109375" customWidth="1"/>
    <col min="5" max="5" width="18.7109375" customWidth="1"/>
    <col min="6" max="7" width="20.7109375" customWidth="1"/>
  </cols>
  <sheetData>
    <row r="1" spans="1:7" s="1" customFormat="1" ht="28" customHeight="1">
      <c r="A1" s="2" t="s">
        <v>0</v>
      </c>
      <c r="B1" s="1"/>
      <c r="C1" s="1"/>
      <c r="D1" s="1"/>
      <c r="E1" s="1"/>
      <c r="F1" s="3" t="s">
        <v>1</v>
      </c>
      <c r="G1" s="3"/>
    </row>
    <row r="2" spans="1:7" s="1" customFormat="1" ht="32" customHeight="1">
      <c r="A2" s="4" t="s">
        <v>135</v>
      </c>
    </row>
    <row r="3" spans="1:7" s="1" customFormat="1" ht="22" customHeight="1">
      <c r="A3" s="5" t="s">
        <v>136</v>
      </c>
    </row>
    <row r="4" spans="1:7" s="6" customFormat="1" ht="3" customHeight="1"/>
    <row r="5" spans="1:7" ht="30" customHeight="1">
      <c r="A5" s="27" t="s">
        <v>137</v>
      </c>
      <c r="B5" s="37" t="s">
        <v>138</v>
      </c>
      <c r="C5" s="37" t="s">
        <v>139</v>
      </c>
      <c r="D5" s="37" t="s">
        <v>140</v>
      </c>
      <c r="E5" s="37" t="s">
        <v>141</v>
      </c>
      <c r="F5" s="37" t="s">
        <v>142</v>
      </c>
      <c r="G5" s="37" t="s">
        <v>143</v>
      </c>
    </row>
    <row r="6" spans="1:7" ht="24" customHeight="1">
      <c r="A6" s="38" t="s">
        <v>144</v>
      </c>
      <c r="B6" s="20">
        <f>Data!B9</f>
        <v>18</v>
      </c>
      <c r="C6" s="20">
        <f>Data!B6</f>
        <v>3</v>
      </c>
      <c r="D6" s="20">
        <f>Data!B10</f>
        <v>46</v>
      </c>
      <c r="E6" s="20">
        <f>B6*2*C6*D6</f>
        <v>4968</v>
      </c>
      <c r="F6" s="19">
        <v>0.17</v>
      </c>
      <c r="G6" s="41">
        <f>E6*F6</f>
        <v>844.5600000000001</v>
      </c>
    </row>
    <row r="7" spans="1:7" ht="24" customHeight="1">
      <c r="A7" s="33" t="s">
        <v>145</v>
      </c>
      <c r="B7" s="62">
        <f>Data!B9</f>
        <v>18</v>
      </c>
      <c r="C7" s="62">
        <f>Data!B7</f>
        <v>1</v>
      </c>
      <c r="D7" s="62">
        <f>Data!B10</f>
        <v>46</v>
      </c>
      <c r="E7" s="62">
        <f>B7*2*C7*D7</f>
        <v>1656</v>
      </c>
      <c r="F7" s="19">
        <v>0.1</v>
      </c>
      <c r="G7" s="46">
        <f>E7*F7</f>
        <v>165.60000000000002</v>
      </c>
    </row>
    <row r="8" spans="1:7" ht="24" customHeight="1">
      <c r="A8" s="63" t="s">
        <v>146</v>
      </c>
      <c r="B8" s="63"/>
      <c r="C8" s="63"/>
      <c r="D8" s="63"/>
      <c r="E8" s="63"/>
      <c r="F8" s="63"/>
      <c r="G8" s="63">
        <f>SUM(G6:G7)</f>
        <v>1010.1600000000001</v>
      </c>
    </row>
    <row r="9" spans="1:7" ht="24" customHeight="1">
      <c r="A9" s="63" t="s">
        <v>147</v>
      </c>
      <c r="B9" s="63"/>
      <c r="C9" s="63"/>
      <c r="D9" s="63"/>
      <c r="E9" s="63"/>
      <c r="F9" s="63"/>
      <c r="G9" s="64">
        <f>G8/1000</f>
        <v>1.0101600000000002</v>
      </c>
    </row>
    <row r="11" spans="1:7" ht="28" customHeight="1">
      <c r="A11" s="21" t="s">
        <v>27</v>
      </c>
      <c r="B11" s="22" t="s">
        <v>148</v>
      </c>
      <c r="C11" s="22"/>
      <c r="D11" s="22"/>
      <c r="E11" s="22"/>
      <c r="F11" s="22"/>
      <c r="G11" s="22"/>
    </row>
    <row r="12" spans="1:7" ht="28" customHeight="1">
      <c r="A12" s="21" t="s">
        <v>149</v>
      </c>
      <c r="B12" s="22" t="s">
        <v>150</v>
      </c>
      <c r="C12" s="22"/>
      <c r="D12" s="22"/>
      <c r="E12" s="22"/>
      <c r="F12" s="22"/>
      <c r="G12" s="22"/>
    </row>
    <row r="13" spans="1:7" ht="28" customHeight="1">
      <c r="A13" s="21" t="s">
        <v>151</v>
      </c>
      <c r="B13" s="22" t="s">
        <v>152</v>
      </c>
      <c r="C13" s="22"/>
      <c r="D13" s="22"/>
      <c r="E13" s="22"/>
      <c r="F13" s="22"/>
      <c r="G13" s="22"/>
    </row>
    <row r="14" spans="1:7">
      <c r="A14" s="21" t="s">
        <v>153</v>
      </c>
      <c r="B14" s="61" t="s">
        <v>154</v>
      </c>
    </row>
  </sheetData>
  <mergeCells count="5">
    <mergeCell ref="A1:E1"/>
    <mergeCell ref="F1:G1"/>
    <mergeCell ref="B11:G11"/>
    <mergeCell ref="B12:G12"/>
    <mergeCell ref="B13:G13"/>
  </mergeCells>
  <pageMargins left="0.4" right="0.4" top="0.5" bottom="0.6" header="0.3" footer="0.3"/>
  <pageSetup paperSize="9" orientation="landscape"/>
  <headerFooter>
    <oddFooter>&amp;L&amp;8ghg.services · welcome@ghg.services&amp;C&amp;8In development · Fictional sample data&amp;R&amp;8Page &amp;P of &amp;N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7D3A4"/>
    <pageSetUpPr fitToPage="1"/>
  </sheetPr>
  <dimension ref="A1:H20"/>
  <sheetViews>
    <sheetView showGridLines="0" workbookViewId="0">
      <pane ySplit="5" topLeftCell="A6" activePane="bottomLeft" state="frozen"/>
      <selection pane="bottomLeft"/>
    </sheetView>
  </sheetViews>
  <sheetFormatPr defaultRowHeight="15" x14ac:dyDescent="0.25"/>
  <cols>
    <col min="1" max="1" width="14.7109375" customWidth="1"/>
    <col min="2" max="2" width="10.7109375" customWidth="1"/>
    <col min="3" max="3" width="14.7109375" customWidth="1"/>
    <col min="4" max="5" width="12.7109375" customWidth="1"/>
    <col min="6" max="7" width="16.7109375" customWidth="1"/>
    <col min="8" max="8" width="14.7109375" customWidth="1"/>
  </cols>
  <sheetData>
    <row r="1" spans="1:8" s="1" customFormat="1" ht="28" customHeight="1" x14ac:dyDescent="0.25">
      <c r="A1" s="2" t="s">
        <v>0</v>
      </c>
      <c r="B1" s="1"/>
      <c r="C1" s="1"/>
      <c r="D1" s="1"/>
      <c r="E1" s="1"/>
      <c r="F1" s="1"/>
      <c r="G1" s="3" t="s">
        <v>1</v>
      </c>
      <c r="H1" s="3"/>
    </row>
    <row r="2" spans="1:8" s="1" customFormat="1" ht="32" customHeight="1" x14ac:dyDescent="0.25">
      <c r="A2" s="4" t="s">
        <v>155</v>
      </c>
    </row>
    <row r="3" spans="1:8" s="1" customFormat="1" ht="22" customHeight="1" x14ac:dyDescent="0.25">
      <c r="A3" s="5" t="s">
        <v>156</v>
      </c>
    </row>
    <row r="4" spans="1:8" s="6" customFormat="1" ht="3" customHeight="1" x14ac:dyDescent="0.25"/>
    <row r="5" spans="1:8" ht="30" customHeight="1" x14ac:dyDescent="0.25">
      <c r="A5" s="27" t="s">
        <v>157</v>
      </c>
      <c r="B5" s="27" t="s">
        <v>137</v>
      </c>
      <c r="C5" s="37" t="s">
        <v>138</v>
      </c>
      <c r="D5" s="37" t="s">
        <v>139</v>
      </c>
      <c r="E5" s="37" t="s">
        <v>140</v>
      </c>
      <c r="F5" s="37" t="s">
        <v>142</v>
      </c>
      <c r="G5" s="37" t="s">
        <v>143</v>
      </c>
      <c r="H5" s="37" t="s">
        <v>158</v>
      </c>
    </row>
    <row r="6" spans="1:8" ht="22" customHeight="1" x14ac:dyDescent="0.25">
      <c r="A6" s="52" t="s">
        <v>159</v>
      </c>
      <c r="B6" s="30" t="s">
        <v>144</v>
      </c>
      <c r="C6" s="20">
        <f>Calc!B6</f>
        <v>18</v>
      </c>
      <c r="D6" s="20">
        <f>Calc!C6</f>
        <v>3</v>
      </c>
      <c r="E6" s="20">
        <f>Calc!D6</f>
        <v>46</v>
      </c>
      <c r="F6" s="65">
        <f>Calc!F6</f>
        <v>0.17</v>
      </c>
      <c r="G6" s="41">
        <f>C6*2*D6*E6*F6</f>
        <v>844.5600000000001</v>
      </c>
      <c r="H6" s="65">
        <f>G6/1000</f>
        <v>0.8445600000000001</v>
      </c>
    </row>
    <row r="7" spans="1:8" ht="22" customHeight="1" x14ac:dyDescent="0.25">
      <c r="A7" s="55" t="s">
        <v>159</v>
      </c>
      <c r="B7" s="34" t="s">
        <v>145</v>
      </c>
      <c r="C7" s="62">
        <f>Calc!B7</f>
        <v>18</v>
      </c>
      <c r="D7" s="62">
        <f>Calc!C7</f>
        <v>1</v>
      </c>
      <c r="E7" s="62">
        <f>Calc!D7</f>
        <v>46</v>
      </c>
      <c r="F7" s="66">
        <f>Calc!F7</f>
        <v>0.1</v>
      </c>
      <c r="G7" s="46">
        <f>C7*2*D7*E7*F7</f>
        <v>165.60000000000002</v>
      </c>
      <c r="H7" s="66">
        <f>G7/1000</f>
        <v>0.16560000000000002</v>
      </c>
    </row>
    <row r="8" spans="1:8" ht="22" customHeight="1" x14ac:dyDescent="0.25">
      <c r="A8" s="52" t="s">
        <v>160</v>
      </c>
      <c r="B8" s="30" t="s">
        <v>145</v>
      </c>
      <c r="C8" s="67">
        <v>12</v>
      </c>
      <c r="D8" s="17">
        <v>4</v>
      </c>
      <c r="E8" s="17">
        <v>46</v>
      </c>
      <c r="F8" s="19">
        <v>0.1</v>
      </c>
      <c r="G8" s="41">
        <f>C8*2*D8*E8*F8</f>
        <v>441.6</v>
      </c>
      <c r="H8" s="65">
        <f>G8/1000</f>
        <v>0.44160000000000005</v>
      </c>
    </row>
    <row r="9" spans="1:8" ht="22" customHeight="1" x14ac:dyDescent="0.25">
      <c r="A9" s="55" t="s">
        <v>161</v>
      </c>
      <c r="B9" s="34" t="s">
        <v>162</v>
      </c>
      <c r="C9" s="68">
        <v>1.5</v>
      </c>
      <c r="D9" s="56">
        <v>5</v>
      </c>
      <c r="E9" s="56">
        <v>46</v>
      </c>
      <c r="F9" s="19">
        <v>0</v>
      </c>
      <c r="G9" s="46">
        <f>C9*2*D9*E9*F9</f>
        <v>0.0</v>
      </c>
      <c r="H9" s="66">
        <f>G9/1000</f>
        <v>0.0</v>
      </c>
    </row>
    <row r="11" spans="1:8" ht="24" customHeight="1" x14ac:dyDescent="0.25">
      <c r="A11" s="27" t="s">
        <v>163</v>
      </c>
      <c r="B11" s="27"/>
      <c r="C11" s="27"/>
      <c r="D11" s="27"/>
      <c r="E11" s="27"/>
      <c r="F11" s="27"/>
      <c r="G11" s="27"/>
      <c r="H11" s="37" t="s">
        <v>164</v>
      </c>
    </row>
    <row r="12" spans="1:8" ht="22" customHeight="1" x14ac:dyDescent="0.25">
      <c r="A12" s="52" t="s">
        <v>159</v>
      </c>
      <c r="B12" s="30"/>
      <c r="C12" s="30"/>
      <c r="D12" s="30"/>
      <c r="E12" s="30"/>
      <c r="F12" s="30"/>
      <c r="G12" s="30"/>
      <c r="H12" s="65">
        <f>SUMIF($A$6:$A$9,A12,$H$6:$H$9)</f>
        <v>1.0101600000000002</v>
      </c>
    </row>
    <row r="13" spans="1:8" ht="22" customHeight="1" x14ac:dyDescent="0.25">
      <c r="A13" s="55" t="s">
        <v>160</v>
      </c>
      <c r="B13" s="34"/>
      <c r="C13" s="34"/>
      <c r="D13" s="34"/>
      <c r="E13" s="34"/>
      <c r="F13" s="34"/>
      <c r="G13" s="34"/>
      <c r="H13" s="66">
        <f>SUMIF($A$6:$A$9,A13,$H$6:$H$9)</f>
        <v>0.44160000000000005</v>
      </c>
    </row>
    <row r="14" spans="1:8" ht="22" customHeight="1" x14ac:dyDescent="0.25">
      <c r="A14" s="52" t="s">
        <v>161</v>
      </c>
      <c r="B14" s="30"/>
      <c r="C14" s="30"/>
      <c r="D14" s="30"/>
      <c r="E14" s="30"/>
      <c r="F14" s="30"/>
      <c r="G14" s="30"/>
      <c r="H14" s="65">
        <f>SUMIF($A$6:$A$9,A14,$H$6:$H$9)</f>
        <v>0.0</v>
      </c>
    </row>
    <row r="15" spans="1:8" ht="26" customHeight="1" x14ac:dyDescent="0.25">
      <c r="A15" s="63" t="s">
        <v>165</v>
      </c>
      <c r="B15" s="63"/>
      <c r="C15" s="63"/>
      <c r="D15" s="63"/>
      <c r="E15" s="63"/>
      <c r="F15" s="63"/>
      <c r="G15" s="63"/>
      <c r="H15" s="64">
        <f>SUM(H12:H14)</f>
        <v>1.4517600000000002</v>
      </c>
    </row>
    <row r="17" spans="1:8" x14ac:dyDescent="0.25">
      <c r="A17" s="21" t="s">
        <v>166</v>
      </c>
      <c r="C17" s="8" t="s">
        <v>167</v>
      </c>
    </row>
    <row r="18" spans="1:8" x14ac:dyDescent="0.25">
      <c r="A18" s="21" t="s">
        <v>168</v>
      </c>
      <c r="C18" s="8" t="s">
        <v>169</v>
      </c>
    </row>
    <row r="19" spans="1:8" x14ac:dyDescent="0.25">
      <c r="A19" s="21" t="s">
        <v>59</v>
      </c>
      <c r="C19" s="61" t="s">
        <v>170</v>
      </c>
    </row>
    <row r="20" spans="1:8" ht="30" customHeight="1" x14ac:dyDescent="0.25">
      <c r="A20" s="21" t="s">
        <v>171</v>
      </c>
      <c r="C20" s="69" t="s">
        <v>172</v>
      </c>
      <c r="D20" s="69"/>
      <c r="E20" s="69"/>
      <c r="F20" s="69"/>
      <c r="G20" s="69"/>
      <c r="H20" s="69"/>
    </row>
  </sheetData>
  <mergeCells count="3">
    <mergeCell ref="A1:F1"/>
    <mergeCell ref="G1:H1"/>
    <mergeCell ref="C20:H20"/>
  </mergeCells>
  <conditionalFormatting sqref="H12:H14">
    <cfRule type="dataBar" priority="1">
      <dataBar>
        <cfvo type="num" val="0"/>
        <cfvo type="max"/>
        <color rgb="FF57D3A4"/>
      </dataBar>
      <extLst>
        <ext xmlns:x14="http://schemas.microsoft.com/office/spreadsheetml/2009/9/main" uri="{B025F937-C7B1-47D3-B67F-A62EFF666E3E}">
          <x14:id>{DA7ABA51-AAAA-BBBB-0006-000000000001}</x14:id>
        </ext>
      </extLst>
    </cfRule>
  </conditionalFormatting>
  <pageMargins left="0.4" right="0.4" top="0.5" bottom="0.6" header="0.3" footer="0.3"/>
  <pageSetup paperSize="9" orientation="landscape"/>
  <headerFooter>
    <oddFooter>&amp;L&amp;8ghg.services · welcome@ghg.services&amp;C&amp;8In development · Fictional sample data&amp;R&amp;8Page &amp;P of &amp;N</oddFooter>
  </headerFooter>
  <drawing r:id="rId1"/>
  <extLst>
    <ext xmlns:x14="http://schemas.microsoft.com/office/spreadsheetml/2009/9/main" uri="{78C0D931-6437-407d-A8EE-F0AAD7539E65}">
      <x14:conditionalFormattings>
        <x14:conditionalFormatting xmlns:xm="http://schemas.microsoft.com/office/excel/2006/main">
          <x14:cfRule type="dataBar" id="{DA7ABA51-AAAA-BBBB-0006-000000000001}">
            <x14:dataBar minLength="0" maxLength="100" gradient="0">
              <x14:cfvo type="num">
                <xm:f>0</xm:f>
              </x14:cfvo>
              <x14:cfvo type="autoMax"/>
              <x14:negativeFillColor rgb="FFFF0000"/>
              <x14:axisColor rgb="FF000000"/>
            </x14:dataBar>
          </x14:cfRule>
          <xm:sqref>H12:H14</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vt:lpstr>
      <vt:lpstr>Interview</vt:lpstr>
      <vt:lpstr>Ingest</vt:lpstr>
      <vt:lpstr>Data</vt:lpstr>
      <vt:lpstr>Calc</vt:lpstr>
      <vt:lpstr>Report</vt:lpstr>
    </vt:vector>
  </TitlesOfParts>
  <Manager>ghg.services</Manager>
  <Company>ghg.services</Company>
  <LinksUpToDate>false</LinksUpToDate>
  <SharedDoc>false</SharedDoc>
  <HyperlinkBase>https://ghg.services/</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ghg.services sample workbook: Scope 3 Category 7</dc:title>
  <dc:subject>Emissions data you can trace (fictional sample)</dc:subject>
  <dc:creator>ghg.services</dc:creator>
  <cp:keywords>carbon accounting, Scope 3, employee commuting, traceable emissions data, sample</cp:keywords>
  <dc:description>Fictional organisation. Illustrative data and calculations. https://ghg.services</dc:description>
  <cp:lastModifiedBy>ghg.services</cp:lastModifiedBy>
  <dcterms:created xsi:type="dcterms:W3CDTF">2026-10-01T16:29:50Z</dcterms:created>
  <dcterms:modified xsi:type="dcterms:W3CDTF">2026-10-01T16:29:50Z</dcterms:modified>
  <cp:category>Carbon accounting sample</cp:category>
</cp:coreProperties>
</file>